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net.rkas.ee/haldus/RI ja HALDUSLEPINGUD/YLEP 2019/SIM/PPA/PPA pisiparendused 2019/"/>
    </mc:Choice>
  </mc:AlternateContent>
  <xr:revisionPtr revIDLastSave="0" documentId="13_ncr:1_{4ED1D22D-2E05-4876-B5CF-4678897B1E8A}" xr6:coauthVersionLast="43" xr6:coauthVersionMax="43" xr10:uidLastSave="{00000000-0000-0000-0000-000000000000}"/>
  <bookViews>
    <workbookView xWindow="-120" yWindow="-120" windowWidth="29040" windowHeight="17640" activeTab="5" xr2:uid="{0FD52730-1C6C-4C04-9A95-18361584FB10}"/>
  </bookViews>
  <sheets>
    <sheet name="Lisa 6.1 lisa 2" sheetId="1" r:id="rId1"/>
    <sheet name="Ikla piiripunkt" sheetId="2" r:id="rId2"/>
    <sheet name="Lossiplats 4, Haapsalu" sheetId="3" r:id="rId3"/>
    <sheet name="Pargi tn 1, Viljandi" sheetId="4" r:id="rId4"/>
    <sheet name="Pikk tn 18, Pärnu" sheetId="5" r:id="rId5"/>
    <sheet name="Rahu tn 38, Jõhvi" sheetId="13" r:id="rId6"/>
    <sheet name="Sadama tn 26, Kärdla" sheetId="8" r:id="rId7"/>
    <sheet name="Savi tn 2, Rapla" sheetId="9" r:id="rId8"/>
    <sheet name="Suur tn 1, Jõgeva" sheetId="10" r:id="rId9"/>
    <sheet name="Tallinna tn 12, Paide" sheetId="11" r:id="rId10"/>
    <sheet name="Vahtra tn 3, Narva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G75" i="13"/>
  <c r="D11" i="1" l="1"/>
  <c r="E11" i="1"/>
  <c r="A16" i="13" l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E10" i="13"/>
  <c r="E17" i="13" s="1"/>
  <c r="D10" i="13"/>
  <c r="D11" i="13" s="1"/>
  <c r="F16" i="13" l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C16" i="13"/>
  <c r="E74" i="13"/>
  <c r="E72" i="13"/>
  <c r="E70" i="13"/>
  <c r="E68" i="13"/>
  <c r="E66" i="13"/>
  <c r="E64" i="13"/>
  <c r="E62" i="13"/>
  <c r="E60" i="13"/>
  <c r="E58" i="13"/>
  <c r="E56" i="13"/>
  <c r="E54" i="13"/>
  <c r="E52" i="13"/>
  <c r="E50" i="13"/>
  <c r="E48" i="13"/>
  <c r="E46" i="13"/>
  <c r="E44" i="13"/>
  <c r="E42" i="13"/>
  <c r="E40" i="13"/>
  <c r="E38" i="13"/>
  <c r="E36" i="13"/>
  <c r="E34" i="13"/>
  <c r="E32" i="13"/>
  <c r="E30" i="13"/>
  <c r="E28" i="13"/>
  <c r="E26" i="13"/>
  <c r="E24" i="13"/>
  <c r="E22" i="13"/>
  <c r="E20" i="13"/>
  <c r="E75" i="13"/>
  <c r="E73" i="13"/>
  <c r="E71" i="13"/>
  <c r="E69" i="13"/>
  <c r="E67" i="13"/>
  <c r="E65" i="13"/>
  <c r="E63" i="13"/>
  <c r="E61" i="13"/>
  <c r="E59" i="13"/>
  <c r="E57" i="13"/>
  <c r="E55" i="13"/>
  <c r="E53" i="13"/>
  <c r="E51" i="13"/>
  <c r="E49" i="13"/>
  <c r="E47" i="13"/>
  <c r="E45" i="13"/>
  <c r="E43" i="13"/>
  <c r="E41" i="13"/>
  <c r="E39" i="13"/>
  <c r="E37" i="13"/>
  <c r="E35" i="13"/>
  <c r="E33" i="13"/>
  <c r="E31" i="13"/>
  <c r="E29" i="13"/>
  <c r="E27" i="13"/>
  <c r="E25" i="13"/>
  <c r="E23" i="13"/>
  <c r="E21" i="13"/>
  <c r="E19" i="13"/>
  <c r="E16" i="13"/>
  <c r="E18" i="13"/>
  <c r="D16" i="13" l="1"/>
  <c r="G16" i="13"/>
  <c r="C17" i="13" s="1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E10" i="12"/>
  <c r="E50" i="12" s="1"/>
  <c r="D10" i="12"/>
  <c r="D11" i="12" s="1"/>
  <c r="F50" i="11"/>
  <c r="D50" i="11"/>
  <c r="C50" i="11"/>
  <c r="A50" i="11"/>
  <c r="A16" i="11"/>
  <c r="A17" i="11" s="1"/>
  <c r="A18" i="11" s="1"/>
  <c r="A19" i="11" s="1"/>
  <c r="A20" i="11" s="1"/>
  <c r="A21" i="11" s="1"/>
  <c r="A22" i="11" s="1"/>
  <c r="A23" i="11" s="1"/>
  <c r="E10" i="11"/>
  <c r="D10" i="11"/>
  <c r="D11" i="11" s="1"/>
  <c r="A17" i="10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50" i="10" s="1"/>
  <c r="A16" i="10"/>
  <c r="E10" i="10"/>
  <c r="D10" i="10"/>
  <c r="D11" i="10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E10" i="9"/>
  <c r="E50" i="9" s="1"/>
  <c r="D10" i="9"/>
  <c r="D11" i="9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E10" i="8"/>
  <c r="E17" i="8" s="1"/>
  <c r="D10" i="8"/>
  <c r="D11" i="8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E10" i="5"/>
  <c r="E31" i="5" s="1"/>
  <c r="D10" i="5"/>
  <c r="D11" i="5" s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E10" i="4"/>
  <c r="E50" i="4" s="1"/>
  <c r="D10" i="4"/>
  <c r="D11" i="4" s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E10" i="3"/>
  <c r="E17" i="3" s="1"/>
  <c r="D10" i="3"/>
  <c r="D11" i="3" s="1"/>
  <c r="E72" i="2"/>
  <c r="E75" i="2"/>
  <c r="A60" i="2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E61" i="2"/>
  <c r="E64" i="2"/>
  <c r="E65" i="2"/>
  <c r="E68" i="2"/>
  <c r="E69" i="2"/>
  <c r="A16" i="2"/>
  <c r="C16" i="2"/>
  <c r="D16" i="2" s="1"/>
  <c r="E16" i="2"/>
  <c r="G16" i="2" s="1"/>
  <c r="C17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E17" i="2"/>
  <c r="E19" i="2"/>
  <c r="E21" i="2"/>
  <c r="E23" i="2"/>
  <c r="E25" i="2"/>
  <c r="E27" i="2"/>
  <c r="E29" i="2"/>
  <c r="E31" i="2"/>
  <c r="E33" i="2"/>
  <c r="E35" i="2"/>
  <c r="E36" i="2"/>
  <c r="E38" i="2"/>
  <c r="E39" i="2"/>
  <c r="E40" i="2"/>
  <c r="E42" i="2"/>
  <c r="E43" i="2"/>
  <c r="E44" i="2"/>
  <c r="E46" i="2"/>
  <c r="E47" i="2"/>
  <c r="E48" i="2"/>
  <c r="E50" i="2"/>
  <c r="E51" i="2"/>
  <c r="E52" i="2"/>
  <c r="E54" i="2"/>
  <c r="E55" i="2"/>
  <c r="E56" i="2"/>
  <c r="E58" i="2"/>
  <c r="E59" i="2"/>
  <c r="D10" i="2"/>
  <c r="D11" i="2" s="1"/>
  <c r="E10" i="2"/>
  <c r="E73" i="2" s="1"/>
  <c r="E67" i="2" l="1"/>
  <c r="E63" i="2"/>
  <c r="E60" i="2"/>
  <c r="E74" i="2"/>
  <c r="E71" i="2"/>
  <c r="E52" i="12"/>
  <c r="E57" i="2"/>
  <c r="E53" i="2"/>
  <c r="E49" i="2"/>
  <c r="E45" i="2"/>
  <c r="E41" i="2"/>
  <c r="E37" i="2"/>
  <c r="E34" i="2"/>
  <c r="E32" i="2"/>
  <c r="E30" i="2"/>
  <c r="E28" i="2"/>
  <c r="E26" i="2"/>
  <c r="E24" i="2"/>
  <c r="E22" i="2"/>
  <c r="E20" i="2"/>
  <c r="E18" i="2"/>
  <c r="F16" i="2"/>
  <c r="E70" i="2"/>
  <c r="E66" i="2"/>
  <c r="E62" i="2"/>
  <c r="G17" i="13"/>
  <c r="C18" i="13" s="1"/>
  <c r="D17" i="13"/>
  <c r="F16" i="12"/>
  <c r="C16" i="12"/>
  <c r="E17" i="12"/>
  <c r="E19" i="12"/>
  <c r="E21" i="12"/>
  <c r="E23" i="12"/>
  <c r="E25" i="12"/>
  <c r="E27" i="12"/>
  <c r="E29" i="12"/>
  <c r="E31" i="12"/>
  <c r="E33" i="12"/>
  <c r="E35" i="12"/>
  <c r="E37" i="12"/>
  <c r="E39" i="12"/>
  <c r="E41" i="12"/>
  <c r="E43" i="12"/>
  <c r="E45" i="12"/>
  <c r="E47" i="12"/>
  <c r="E49" i="12"/>
  <c r="E51" i="12"/>
  <c r="E16" i="12"/>
  <c r="E18" i="12"/>
  <c r="E20" i="12"/>
  <c r="E22" i="12"/>
  <c r="E24" i="12"/>
  <c r="E26" i="12"/>
  <c r="E28" i="12"/>
  <c r="E30" i="12"/>
  <c r="E32" i="12"/>
  <c r="E34" i="12"/>
  <c r="E36" i="12"/>
  <c r="E38" i="12"/>
  <c r="E40" i="12"/>
  <c r="E42" i="12"/>
  <c r="E44" i="12"/>
  <c r="E46" i="12"/>
  <c r="E48" i="12"/>
  <c r="E23" i="11"/>
  <c r="E21" i="11"/>
  <c r="E19" i="11"/>
  <c r="E17" i="11"/>
  <c r="C16" i="11"/>
  <c r="F16" i="11"/>
  <c r="E50" i="11"/>
  <c r="G50" i="11" s="1"/>
  <c r="E22" i="11"/>
  <c r="E20" i="11"/>
  <c r="E18" i="11"/>
  <c r="E16" i="11"/>
  <c r="E16" i="10"/>
  <c r="E18" i="10"/>
  <c r="E20" i="10"/>
  <c r="E22" i="10"/>
  <c r="E24" i="10"/>
  <c r="E26" i="10"/>
  <c r="E28" i="10"/>
  <c r="E30" i="10"/>
  <c r="E32" i="10"/>
  <c r="E34" i="10"/>
  <c r="E36" i="10"/>
  <c r="E38" i="10"/>
  <c r="E40" i="10"/>
  <c r="E42" i="10"/>
  <c r="E44" i="10"/>
  <c r="E50" i="10"/>
  <c r="F16" i="10"/>
  <c r="C16" i="10"/>
  <c r="E17" i="10"/>
  <c r="E19" i="10"/>
  <c r="E21" i="10"/>
  <c r="E23" i="10"/>
  <c r="E25" i="10"/>
  <c r="E27" i="10"/>
  <c r="E29" i="10"/>
  <c r="E31" i="10"/>
  <c r="E33" i="10"/>
  <c r="E35" i="10"/>
  <c r="E37" i="10"/>
  <c r="E39" i="10"/>
  <c r="E41" i="10"/>
  <c r="E43" i="10"/>
  <c r="E45" i="10"/>
  <c r="F16" i="9"/>
  <c r="C16" i="9"/>
  <c r="E17" i="9"/>
  <c r="E19" i="9"/>
  <c r="E21" i="9"/>
  <c r="E23" i="9"/>
  <c r="E25" i="9"/>
  <c r="E27" i="9"/>
  <c r="E29" i="9"/>
  <c r="E31" i="9"/>
  <c r="E33" i="9"/>
  <c r="E35" i="9"/>
  <c r="E37" i="9"/>
  <c r="E39" i="9"/>
  <c r="E41" i="9"/>
  <c r="E43" i="9"/>
  <c r="E45" i="9"/>
  <c r="E47" i="9"/>
  <c r="E49" i="9"/>
  <c r="E51" i="9"/>
  <c r="E16" i="9"/>
  <c r="E18" i="9"/>
  <c r="E20" i="9"/>
  <c r="E22" i="9"/>
  <c r="E24" i="9"/>
  <c r="E26" i="9"/>
  <c r="E28" i="9"/>
  <c r="E30" i="9"/>
  <c r="E32" i="9"/>
  <c r="E34" i="9"/>
  <c r="E36" i="9"/>
  <c r="E38" i="9"/>
  <c r="E40" i="9"/>
  <c r="E42" i="9"/>
  <c r="E44" i="9"/>
  <c r="E46" i="9"/>
  <c r="E48" i="9"/>
  <c r="E19" i="8"/>
  <c r="C16" i="8"/>
  <c r="D16" i="8" s="1"/>
  <c r="F16" i="8"/>
  <c r="E74" i="8"/>
  <c r="E72" i="8"/>
  <c r="E70" i="8"/>
  <c r="E68" i="8"/>
  <c r="E66" i="8"/>
  <c r="E64" i="8"/>
  <c r="E62" i="8"/>
  <c r="E60" i="8"/>
  <c r="E58" i="8"/>
  <c r="E56" i="8"/>
  <c r="E54" i="8"/>
  <c r="E52" i="8"/>
  <c r="E50" i="8"/>
  <c r="E48" i="8"/>
  <c r="E46" i="8"/>
  <c r="E44" i="8"/>
  <c r="E42" i="8"/>
  <c r="E40" i="8"/>
  <c r="E38" i="8"/>
  <c r="E36" i="8"/>
  <c r="E34" i="8"/>
  <c r="E32" i="8"/>
  <c r="E30" i="8"/>
  <c r="E28" i="8"/>
  <c r="E26" i="8"/>
  <c r="E24" i="8"/>
  <c r="E22" i="8"/>
  <c r="E20" i="8"/>
  <c r="E75" i="8"/>
  <c r="E73" i="8"/>
  <c r="E71" i="8"/>
  <c r="E69" i="8"/>
  <c r="E67" i="8"/>
  <c r="E65" i="8"/>
  <c r="E63" i="8"/>
  <c r="E61" i="8"/>
  <c r="E59" i="8"/>
  <c r="E57" i="8"/>
  <c r="E55" i="8"/>
  <c r="E53" i="8"/>
  <c r="E51" i="8"/>
  <c r="E49" i="8"/>
  <c r="E47" i="8"/>
  <c r="E45" i="8"/>
  <c r="E43" i="8"/>
  <c r="E41" i="8"/>
  <c r="E39" i="8"/>
  <c r="E37" i="8"/>
  <c r="E35" i="8"/>
  <c r="E33" i="8"/>
  <c r="E31" i="8"/>
  <c r="E29" i="8"/>
  <c r="E27" i="8"/>
  <c r="E25" i="8"/>
  <c r="E23" i="8"/>
  <c r="E21" i="8"/>
  <c r="E16" i="8"/>
  <c r="E18" i="8"/>
  <c r="E21" i="5"/>
  <c r="E37" i="5"/>
  <c r="E27" i="5"/>
  <c r="E41" i="5"/>
  <c r="C16" i="5"/>
  <c r="D16" i="5" s="1"/>
  <c r="E29" i="5"/>
  <c r="E45" i="5"/>
  <c r="E19" i="5"/>
  <c r="E33" i="5"/>
  <c r="E49" i="5"/>
  <c r="E23" i="5"/>
  <c r="E50" i="5"/>
  <c r="E48" i="5"/>
  <c r="E46" i="5"/>
  <c r="E44" i="5"/>
  <c r="E42" i="5"/>
  <c r="E40" i="5"/>
  <c r="E38" i="5"/>
  <c r="E36" i="5"/>
  <c r="E34" i="5"/>
  <c r="E32" i="5"/>
  <c r="E30" i="5"/>
  <c r="E28" i="5"/>
  <c r="E26" i="5"/>
  <c r="E24" i="5"/>
  <c r="E22" i="5"/>
  <c r="E20" i="5"/>
  <c r="E18" i="5"/>
  <c r="E16" i="5"/>
  <c r="G16" i="5" s="1"/>
  <c r="C17" i="5" s="1"/>
  <c r="F16" i="5"/>
  <c r="E17" i="5"/>
  <c r="E25" i="5"/>
  <c r="E35" i="5"/>
  <c r="E39" i="5"/>
  <c r="E43" i="5"/>
  <c r="E47" i="5"/>
  <c r="E51" i="5"/>
  <c r="F16" i="4"/>
  <c r="C16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C16" i="3"/>
  <c r="D16" i="3" s="1"/>
  <c r="F16" i="3"/>
  <c r="E50" i="3"/>
  <c r="E48" i="3"/>
  <c r="E46" i="3"/>
  <c r="E44" i="3"/>
  <c r="E42" i="3"/>
  <c r="E40" i="3"/>
  <c r="E38" i="3"/>
  <c r="E36" i="3"/>
  <c r="E34" i="3"/>
  <c r="E32" i="3"/>
  <c r="E30" i="3"/>
  <c r="E28" i="3"/>
  <c r="E26" i="3"/>
  <c r="E24" i="3"/>
  <c r="E22" i="3"/>
  <c r="E20" i="3"/>
  <c r="E51" i="3"/>
  <c r="E49" i="3"/>
  <c r="E47" i="3"/>
  <c r="E45" i="3"/>
  <c r="E43" i="3"/>
  <c r="E41" i="3"/>
  <c r="E39" i="3"/>
  <c r="E37" i="3"/>
  <c r="E35" i="3"/>
  <c r="E33" i="3"/>
  <c r="E31" i="3"/>
  <c r="E29" i="3"/>
  <c r="E27" i="3"/>
  <c r="E25" i="3"/>
  <c r="E23" i="3"/>
  <c r="E21" i="3"/>
  <c r="E19" i="3"/>
  <c r="E16" i="3"/>
  <c r="E18" i="3"/>
  <c r="D17" i="2"/>
  <c r="G17" i="2"/>
  <c r="C18" i="2" s="1"/>
  <c r="D16" i="1"/>
  <c r="E16" i="1"/>
  <c r="E15" i="1"/>
  <c r="D15" i="1"/>
  <c r="E14" i="1"/>
  <c r="D14" i="1"/>
  <c r="E13" i="1"/>
  <c r="D13" i="1"/>
  <c r="F17" i="5" l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I10" i="1"/>
  <c r="F17" i="8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I12" i="1"/>
  <c r="F17" i="10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50" i="10" s="1"/>
  <c r="I14" i="1"/>
  <c r="F17" i="12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I16" i="1"/>
  <c r="F17" i="11"/>
  <c r="F18" i="11" s="1"/>
  <c r="F19" i="11" s="1"/>
  <c r="F20" i="11" s="1"/>
  <c r="F21" i="11" s="1"/>
  <c r="F22" i="11" s="1"/>
  <c r="F23" i="11" s="1"/>
  <c r="I15" i="1"/>
  <c r="I7" i="1"/>
  <c r="F17" i="2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17" i="4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I9" i="1"/>
  <c r="G16" i="3"/>
  <c r="C17" i="3" s="1"/>
  <c r="F17" i="3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I8" i="1"/>
  <c r="G16" i="8"/>
  <c r="C17" i="8" s="1"/>
  <c r="G17" i="8" s="1"/>
  <c r="C18" i="8" s="1"/>
  <c r="F17" i="9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I13" i="1"/>
  <c r="D18" i="13"/>
  <c r="G18" i="13"/>
  <c r="C19" i="13" s="1"/>
  <c r="D16" i="12"/>
  <c r="G16" i="12"/>
  <c r="C17" i="12" s="1"/>
  <c r="G16" i="11"/>
  <c r="C17" i="11" s="1"/>
  <c r="D16" i="11"/>
  <c r="G16" i="10"/>
  <c r="C17" i="10" s="1"/>
  <c r="D16" i="10"/>
  <c r="D16" i="9"/>
  <c r="G16" i="9"/>
  <c r="C17" i="9" s="1"/>
  <c r="G17" i="5"/>
  <c r="C18" i="5" s="1"/>
  <c r="D17" i="5"/>
  <c r="D16" i="4"/>
  <c r="G16" i="4"/>
  <c r="C17" i="4" s="1"/>
  <c r="G17" i="3"/>
  <c r="C18" i="3" s="1"/>
  <c r="D17" i="3"/>
  <c r="G18" i="2"/>
  <c r="C19" i="2" s="1"/>
  <c r="D18" i="2"/>
  <c r="E12" i="1"/>
  <c r="D12" i="1"/>
  <c r="E10" i="1"/>
  <c r="D10" i="1"/>
  <c r="E9" i="1"/>
  <c r="D9" i="1"/>
  <c r="G8" i="1"/>
  <c r="G9" i="1" s="1"/>
  <c r="E8" i="1"/>
  <c r="D8" i="1"/>
  <c r="E7" i="1"/>
  <c r="D7" i="1"/>
  <c r="D17" i="8" l="1"/>
  <c r="G19" i="13"/>
  <c r="C20" i="13" s="1"/>
  <c r="D19" i="13"/>
  <c r="G17" i="12"/>
  <c r="C18" i="12" s="1"/>
  <c r="D17" i="12"/>
  <c r="D17" i="11"/>
  <c r="G17" i="11"/>
  <c r="C18" i="11" s="1"/>
  <c r="D17" i="10"/>
  <c r="G17" i="10"/>
  <c r="C18" i="10" s="1"/>
  <c r="G17" i="9"/>
  <c r="C18" i="9" s="1"/>
  <c r="D17" i="9"/>
  <c r="D18" i="8"/>
  <c r="G18" i="8"/>
  <c r="C19" i="8" s="1"/>
  <c r="D18" i="5"/>
  <c r="G18" i="5"/>
  <c r="C19" i="5" s="1"/>
  <c r="G17" i="4"/>
  <c r="C18" i="4" s="1"/>
  <c r="D17" i="4"/>
  <c r="D18" i="3"/>
  <c r="G18" i="3"/>
  <c r="C19" i="3" s="1"/>
  <c r="D19" i="2"/>
  <c r="G19" i="2"/>
  <c r="C20" i="2" s="1"/>
  <c r="G10" i="1"/>
  <c r="G20" i="13" l="1"/>
  <c r="C21" i="13" s="1"/>
  <c r="D20" i="13"/>
  <c r="D18" i="12"/>
  <c r="G18" i="12"/>
  <c r="C19" i="12" s="1"/>
  <c r="G18" i="11"/>
  <c r="C19" i="11" s="1"/>
  <c r="D18" i="11"/>
  <c r="G18" i="10"/>
  <c r="C19" i="10" s="1"/>
  <c r="D18" i="10"/>
  <c r="D18" i="9"/>
  <c r="G18" i="9"/>
  <c r="C19" i="9" s="1"/>
  <c r="G19" i="8"/>
  <c r="C20" i="8" s="1"/>
  <c r="D19" i="8"/>
  <c r="G19" i="5"/>
  <c r="C20" i="5" s="1"/>
  <c r="D19" i="5"/>
  <c r="D18" i="4"/>
  <c r="G18" i="4"/>
  <c r="C19" i="4" s="1"/>
  <c r="G19" i="3"/>
  <c r="C20" i="3" s="1"/>
  <c r="D19" i="3"/>
  <c r="G20" i="2"/>
  <c r="C21" i="2" s="1"/>
  <c r="D20" i="2"/>
  <c r="G12" i="1"/>
  <c r="G21" i="13" l="1"/>
  <c r="C22" i="13" s="1"/>
  <c r="D21" i="13"/>
  <c r="G19" i="12"/>
  <c r="C20" i="12" s="1"/>
  <c r="D19" i="12"/>
  <c r="D19" i="11"/>
  <c r="G19" i="11"/>
  <c r="C20" i="11" s="1"/>
  <c r="D19" i="10"/>
  <c r="G19" i="10"/>
  <c r="C20" i="10" s="1"/>
  <c r="G19" i="9"/>
  <c r="C20" i="9" s="1"/>
  <c r="D19" i="9"/>
  <c r="G20" i="8"/>
  <c r="C21" i="8" s="1"/>
  <c r="D20" i="8"/>
  <c r="G20" i="5"/>
  <c r="C21" i="5" s="1"/>
  <c r="D20" i="5"/>
  <c r="G19" i="4"/>
  <c r="C20" i="4" s="1"/>
  <c r="D19" i="4"/>
  <c r="G20" i="3"/>
  <c r="C21" i="3" s="1"/>
  <c r="D20" i="3"/>
  <c r="D21" i="2"/>
  <c r="G21" i="2"/>
  <c r="C22" i="2" s="1"/>
  <c r="G13" i="1"/>
  <c r="G22" i="13" l="1"/>
  <c r="C23" i="13" s="1"/>
  <c r="D22" i="13"/>
  <c r="D20" i="12"/>
  <c r="G20" i="12"/>
  <c r="C21" i="12" s="1"/>
  <c r="G20" i="11"/>
  <c r="C21" i="11" s="1"/>
  <c r="D20" i="11"/>
  <c r="G20" i="10"/>
  <c r="C21" i="10" s="1"/>
  <c r="D20" i="10"/>
  <c r="D20" i="9"/>
  <c r="G20" i="9"/>
  <c r="C21" i="9" s="1"/>
  <c r="G21" i="8"/>
  <c r="C22" i="8" s="1"/>
  <c r="D21" i="8"/>
  <c r="G21" i="5"/>
  <c r="C22" i="5" s="1"/>
  <c r="D21" i="5"/>
  <c r="D20" i="4"/>
  <c r="G20" i="4"/>
  <c r="C21" i="4" s="1"/>
  <c r="G21" i="3"/>
  <c r="C22" i="3" s="1"/>
  <c r="D21" i="3"/>
  <c r="G22" i="2"/>
  <c r="C23" i="2" s="1"/>
  <c r="D22" i="2"/>
  <c r="G14" i="1"/>
  <c r="G23" i="13" l="1"/>
  <c r="C24" i="13" s="1"/>
  <c r="D23" i="13"/>
  <c r="G21" i="12"/>
  <c r="C22" i="12" s="1"/>
  <c r="D21" i="12"/>
  <c r="D21" i="11"/>
  <c r="G21" i="11"/>
  <c r="C22" i="11" s="1"/>
  <c r="D21" i="10"/>
  <c r="G21" i="10"/>
  <c r="C22" i="10" s="1"/>
  <c r="G21" i="9"/>
  <c r="C22" i="9" s="1"/>
  <c r="D21" i="9"/>
  <c r="D22" i="8"/>
  <c r="G22" i="8"/>
  <c r="C23" i="8" s="1"/>
  <c r="G22" i="5"/>
  <c r="C23" i="5" s="1"/>
  <c r="D22" i="5"/>
  <c r="G21" i="4"/>
  <c r="C22" i="4" s="1"/>
  <c r="D21" i="4"/>
  <c r="G22" i="3"/>
  <c r="C23" i="3" s="1"/>
  <c r="D22" i="3"/>
  <c r="D23" i="2"/>
  <c r="G23" i="2"/>
  <c r="C24" i="2" s="1"/>
  <c r="G15" i="1"/>
  <c r="G24" i="13" l="1"/>
  <c r="C25" i="13" s="1"/>
  <c r="D24" i="13"/>
  <c r="D22" i="12"/>
  <c r="G22" i="12"/>
  <c r="C23" i="12" s="1"/>
  <c r="G22" i="11"/>
  <c r="C23" i="11" s="1"/>
  <c r="D22" i="11"/>
  <c r="G22" i="10"/>
  <c r="C23" i="10" s="1"/>
  <c r="D22" i="10"/>
  <c r="D22" i="9"/>
  <c r="G22" i="9"/>
  <c r="C23" i="9" s="1"/>
  <c r="G23" i="8"/>
  <c r="C24" i="8" s="1"/>
  <c r="D23" i="8"/>
  <c r="G23" i="5"/>
  <c r="C24" i="5" s="1"/>
  <c r="D23" i="5"/>
  <c r="D22" i="4"/>
  <c r="G22" i="4"/>
  <c r="C23" i="4" s="1"/>
  <c r="G23" i="3"/>
  <c r="C24" i="3" s="1"/>
  <c r="D23" i="3"/>
  <c r="G24" i="2"/>
  <c r="C25" i="2" s="1"/>
  <c r="D24" i="2"/>
  <c r="G25" i="13" l="1"/>
  <c r="C26" i="13" s="1"/>
  <c r="D25" i="13"/>
  <c r="G23" i="12"/>
  <c r="C24" i="12" s="1"/>
  <c r="D23" i="12"/>
  <c r="D23" i="11"/>
  <c r="G23" i="11"/>
  <c r="D23" i="10"/>
  <c r="G23" i="10"/>
  <c r="C24" i="10" s="1"/>
  <c r="G23" i="9"/>
  <c r="C24" i="9" s="1"/>
  <c r="D23" i="9"/>
  <c r="G24" i="8"/>
  <c r="C25" i="8" s="1"/>
  <c r="D24" i="8"/>
  <c r="D24" i="5"/>
  <c r="G24" i="5"/>
  <c r="C25" i="5" s="1"/>
  <c r="G23" i="4"/>
  <c r="C24" i="4" s="1"/>
  <c r="D23" i="4"/>
  <c r="G24" i="3"/>
  <c r="C25" i="3" s="1"/>
  <c r="D24" i="3"/>
  <c r="D25" i="2"/>
  <c r="G25" i="2"/>
  <c r="C26" i="2" s="1"/>
  <c r="G26" i="13" l="1"/>
  <c r="C27" i="13" s="1"/>
  <c r="D26" i="13"/>
  <c r="D24" i="12"/>
  <c r="G24" i="12"/>
  <c r="C25" i="12" s="1"/>
  <c r="G24" i="10"/>
  <c r="C25" i="10" s="1"/>
  <c r="D24" i="10"/>
  <c r="D24" i="9"/>
  <c r="G24" i="9"/>
  <c r="C25" i="9" s="1"/>
  <c r="G25" i="8"/>
  <c r="C26" i="8" s="1"/>
  <c r="D25" i="8"/>
  <c r="G25" i="5"/>
  <c r="C26" i="5" s="1"/>
  <c r="D25" i="5"/>
  <c r="D24" i="4"/>
  <c r="G24" i="4"/>
  <c r="C25" i="4" s="1"/>
  <c r="G25" i="3"/>
  <c r="C26" i="3" s="1"/>
  <c r="D25" i="3"/>
  <c r="G26" i="2"/>
  <c r="C27" i="2" s="1"/>
  <c r="D26" i="2"/>
  <c r="G27" i="13" l="1"/>
  <c r="C28" i="13" s="1"/>
  <c r="D27" i="13"/>
  <c r="G25" i="12"/>
  <c r="C26" i="12" s="1"/>
  <c r="D25" i="12"/>
  <c r="D25" i="10"/>
  <c r="G25" i="10"/>
  <c r="C26" i="10" s="1"/>
  <c r="G25" i="9"/>
  <c r="C26" i="9" s="1"/>
  <c r="D25" i="9"/>
  <c r="G26" i="8"/>
  <c r="C27" i="8" s="1"/>
  <c r="D26" i="8"/>
  <c r="D26" i="5"/>
  <c r="G26" i="5"/>
  <c r="C27" i="5" s="1"/>
  <c r="G25" i="4"/>
  <c r="C26" i="4" s="1"/>
  <c r="D25" i="4"/>
  <c r="G26" i="3"/>
  <c r="C27" i="3" s="1"/>
  <c r="D26" i="3"/>
  <c r="D27" i="2"/>
  <c r="G27" i="2"/>
  <c r="C28" i="2" s="1"/>
  <c r="G28" i="13" l="1"/>
  <c r="C29" i="13" s="1"/>
  <c r="D28" i="13"/>
  <c r="D26" i="12"/>
  <c r="G26" i="12"/>
  <c r="C27" i="12" s="1"/>
  <c r="G26" i="10"/>
  <c r="C27" i="10" s="1"/>
  <c r="D26" i="10"/>
  <c r="D26" i="9"/>
  <c r="G26" i="9"/>
  <c r="C27" i="9" s="1"/>
  <c r="G27" i="8"/>
  <c r="C28" i="8" s="1"/>
  <c r="D27" i="8"/>
  <c r="G27" i="5"/>
  <c r="C28" i="5" s="1"/>
  <c r="D27" i="5"/>
  <c r="D26" i="4"/>
  <c r="G26" i="4"/>
  <c r="C27" i="4" s="1"/>
  <c r="G27" i="3"/>
  <c r="C28" i="3" s="1"/>
  <c r="D27" i="3"/>
  <c r="G28" i="2"/>
  <c r="C29" i="2" s="1"/>
  <c r="D28" i="2"/>
  <c r="G29" i="13" l="1"/>
  <c r="C30" i="13" s="1"/>
  <c r="D29" i="13"/>
  <c r="G27" i="12"/>
  <c r="C28" i="12" s="1"/>
  <c r="D27" i="12"/>
  <c r="D27" i="10"/>
  <c r="G27" i="10"/>
  <c r="C28" i="10" s="1"/>
  <c r="G27" i="9"/>
  <c r="C28" i="9" s="1"/>
  <c r="D27" i="9"/>
  <c r="D28" i="8"/>
  <c r="G28" i="8"/>
  <c r="C29" i="8" s="1"/>
  <c r="G28" i="5"/>
  <c r="C29" i="5" s="1"/>
  <c r="D28" i="5"/>
  <c r="G27" i="4"/>
  <c r="C28" i="4" s="1"/>
  <c r="D27" i="4"/>
  <c r="G28" i="3"/>
  <c r="C29" i="3" s="1"/>
  <c r="D28" i="3"/>
  <c r="D29" i="2"/>
  <c r="G29" i="2"/>
  <c r="C30" i="2" s="1"/>
  <c r="G30" i="13" l="1"/>
  <c r="C31" i="13" s="1"/>
  <c r="D30" i="13"/>
  <c r="D28" i="12"/>
  <c r="G28" i="12"/>
  <c r="C29" i="12" s="1"/>
  <c r="G28" i="10"/>
  <c r="C29" i="10" s="1"/>
  <c r="D28" i="10"/>
  <c r="D28" i="9"/>
  <c r="G28" i="9"/>
  <c r="C29" i="9" s="1"/>
  <c r="G29" i="8"/>
  <c r="C30" i="8" s="1"/>
  <c r="D29" i="8"/>
  <c r="G29" i="5"/>
  <c r="C30" i="5" s="1"/>
  <c r="D29" i="5"/>
  <c r="D28" i="4"/>
  <c r="G28" i="4"/>
  <c r="C29" i="4" s="1"/>
  <c r="G29" i="3"/>
  <c r="C30" i="3" s="1"/>
  <c r="D29" i="3"/>
  <c r="G30" i="2"/>
  <c r="C31" i="2" s="1"/>
  <c r="D30" i="2"/>
  <c r="G31" i="13" l="1"/>
  <c r="C32" i="13" s="1"/>
  <c r="D31" i="13"/>
  <c r="G29" i="12"/>
  <c r="C30" i="12" s="1"/>
  <c r="D29" i="12"/>
  <c r="D29" i="10"/>
  <c r="G29" i="10"/>
  <c r="C30" i="10" s="1"/>
  <c r="G29" i="9"/>
  <c r="C30" i="9" s="1"/>
  <c r="D29" i="9"/>
  <c r="D30" i="8"/>
  <c r="G30" i="8"/>
  <c r="C31" i="8" s="1"/>
  <c r="G30" i="5"/>
  <c r="C31" i="5" s="1"/>
  <c r="D30" i="5"/>
  <c r="G29" i="4"/>
  <c r="C30" i="4" s="1"/>
  <c r="D29" i="4"/>
  <c r="D30" i="3"/>
  <c r="G30" i="3"/>
  <c r="C31" i="3" s="1"/>
  <c r="D31" i="2"/>
  <c r="G31" i="2"/>
  <c r="C32" i="2" s="1"/>
  <c r="G32" i="13" l="1"/>
  <c r="C33" i="13" s="1"/>
  <c r="D32" i="13"/>
  <c r="D30" i="12"/>
  <c r="G30" i="12"/>
  <c r="C31" i="12" s="1"/>
  <c r="G30" i="10"/>
  <c r="C31" i="10" s="1"/>
  <c r="D30" i="10"/>
  <c r="D30" i="9"/>
  <c r="G30" i="9"/>
  <c r="C31" i="9" s="1"/>
  <c r="G31" i="8"/>
  <c r="C32" i="8" s="1"/>
  <c r="D31" i="8"/>
  <c r="G31" i="5"/>
  <c r="C32" i="5" s="1"/>
  <c r="D31" i="5"/>
  <c r="D30" i="4"/>
  <c r="G30" i="4"/>
  <c r="C31" i="4" s="1"/>
  <c r="G31" i="3"/>
  <c r="C32" i="3" s="1"/>
  <c r="D31" i="3"/>
  <c r="G32" i="2"/>
  <c r="C33" i="2" s="1"/>
  <c r="D32" i="2"/>
  <c r="G33" i="13" l="1"/>
  <c r="C34" i="13" s="1"/>
  <c r="D33" i="13"/>
  <c r="G31" i="12"/>
  <c r="C32" i="12" s="1"/>
  <c r="D31" i="12"/>
  <c r="D31" i="10"/>
  <c r="G31" i="10"/>
  <c r="C32" i="10" s="1"/>
  <c r="G31" i="9"/>
  <c r="C32" i="9" s="1"/>
  <c r="D31" i="9"/>
  <c r="D32" i="8"/>
  <c r="G32" i="8"/>
  <c r="C33" i="8" s="1"/>
  <c r="D32" i="5"/>
  <c r="G32" i="5"/>
  <c r="C33" i="5" s="1"/>
  <c r="G31" i="4"/>
  <c r="C32" i="4" s="1"/>
  <c r="D31" i="4"/>
  <c r="D32" i="3"/>
  <c r="G32" i="3"/>
  <c r="C33" i="3" s="1"/>
  <c r="D33" i="2"/>
  <c r="G33" i="2"/>
  <c r="C34" i="2" s="1"/>
  <c r="G34" i="13" l="1"/>
  <c r="C35" i="13" s="1"/>
  <c r="D34" i="13"/>
  <c r="D32" i="12"/>
  <c r="G32" i="12"/>
  <c r="C33" i="12" s="1"/>
  <c r="G32" i="10"/>
  <c r="C33" i="10" s="1"/>
  <c r="D32" i="10"/>
  <c r="D32" i="9"/>
  <c r="G32" i="9"/>
  <c r="C33" i="9" s="1"/>
  <c r="G33" i="8"/>
  <c r="C34" i="8" s="1"/>
  <c r="D33" i="8"/>
  <c r="G33" i="5"/>
  <c r="C34" i="5" s="1"/>
  <c r="D33" i="5"/>
  <c r="D32" i="4"/>
  <c r="G32" i="4"/>
  <c r="C33" i="4" s="1"/>
  <c r="G33" i="3"/>
  <c r="C34" i="3" s="1"/>
  <c r="D33" i="3"/>
  <c r="G34" i="2"/>
  <c r="C35" i="2" s="1"/>
  <c r="D34" i="2"/>
  <c r="G35" i="13" l="1"/>
  <c r="C36" i="13" s="1"/>
  <c r="D35" i="13"/>
  <c r="G33" i="12"/>
  <c r="C34" i="12" s="1"/>
  <c r="D33" i="12"/>
  <c r="D33" i="10"/>
  <c r="G33" i="10"/>
  <c r="C34" i="10" s="1"/>
  <c r="G33" i="9"/>
  <c r="C34" i="9" s="1"/>
  <c r="D33" i="9"/>
  <c r="D34" i="8"/>
  <c r="G34" i="8"/>
  <c r="C35" i="8" s="1"/>
  <c r="D34" i="5"/>
  <c r="G34" i="5"/>
  <c r="C35" i="5" s="1"/>
  <c r="G33" i="4"/>
  <c r="C34" i="4" s="1"/>
  <c r="D33" i="4"/>
  <c r="D34" i="3"/>
  <c r="G34" i="3"/>
  <c r="C35" i="3" s="1"/>
  <c r="D35" i="2"/>
  <c r="G35" i="2"/>
  <c r="C36" i="2" s="1"/>
  <c r="G36" i="13" l="1"/>
  <c r="C37" i="13" s="1"/>
  <c r="D36" i="13"/>
  <c r="D34" i="12"/>
  <c r="G34" i="12"/>
  <c r="C35" i="12" s="1"/>
  <c r="G34" i="10"/>
  <c r="C35" i="10" s="1"/>
  <c r="D34" i="10"/>
  <c r="D34" i="9"/>
  <c r="G34" i="9"/>
  <c r="C35" i="9" s="1"/>
  <c r="G35" i="8"/>
  <c r="C36" i="8" s="1"/>
  <c r="D35" i="8"/>
  <c r="G35" i="5"/>
  <c r="C36" i="5" s="1"/>
  <c r="D35" i="5"/>
  <c r="D34" i="4"/>
  <c r="G34" i="4"/>
  <c r="C35" i="4" s="1"/>
  <c r="G35" i="3"/>
  <c r="C36" i="3" s="1"/>
  <c r="D35" i="3"/>
  <c r="G36" i="2"/>
  <c r="C37" i="2" s="1"/>
  <c r="D36" i="2"/>
  <c r="G37" i="13" l="1"/>
  <c r="C38" i="13" s="1"/>
  <c r="D37" i="13"/>
  <c r="G35" i="12"/>
  <c r="C36" i="12" s="1"/>
  <c r="D35" i="12"/>
  <c r="D35" i="10"/>
  <c r="G35" i="10"/>
  <c r="C36" i="10" s="1"/>
  <c r="G35" i="9"/>
  <c r="C36" i="9" s="1"/>
  <c r="D35" i="9"/>
  <c r="D36" i="8"/>
  <c r="G36" i="8"/>
  <c r="C37" i="8" s="1"/>
  <c r="D36" i="5"/>
  <c r="G36" i="5"/>
  <c r="C37" i="5" s="1"/>
  <c r="G35" i="4"/>
  <c r="C36" i="4" s="1"/>
  <c r="D35" i="4"/>
  <c r="D36" i="3"/>
  <c r="G36" i="3"/>
  <c r="C37" i="3" s="1"/>
  <c r="D37" i="2"/>
  <c r="G37" i="2"/>
  <c r="C38" i="2" s="1"/>
  <c r="G38" i="13" l="1"/>
  <c r="C39" i="13" s="1"/>
  <c r="D38" i="13"/>
  <c r="D36" i="12"/>
  <c r="G36" i="12"/>
  <c r="C37" i="12" s="1"/>
  <c r="G36" i="10"/>
  <c r="C37" i="10" s="1"/>
  <c r="D36" i="10"/>
  <c r="D36" i="9"/>
  <c r="G36" i="9"/>
  <c r="C37" i="9" s="1"/>
  <c r="G37" i="8"/>
  <c r="C38" i="8" s="1"/>
  <c r="D37" i="8"/>
  <c r="G37" i="5"/>
  <c r="C38" i="5" s="1"/>
  <c r="D37" i="5"/>
  <c r="D36" i="4"/>
  <c r="G36" i="4"/>
  <c r="C37" i="4" s="1"/>
  <c r="G37" i="3"/>
  <c r="C38" i="3" s="1"/>
  <c r="D37" i="3"/>
  <c r="G38" i="2"/>
  <c r="C39" i="2" s="1"/>
  <c r="D38" i="2"/>
  <c r="G39" i="13" l="1"/>
  <c r="C40" i="13" s="1"/>
  <c r="D39" i="13"/>
  <c r="G37" i="12"/>
  <c r="C38" i="12" s="1"/>
  <c r="D37" i="12"/>
  <c r="D37" i="10"/>
  <c r="G37" i="10"/>
  <c r="C38" i="10" s="1"/>
  <c r="G37" i="9"/>
  <c r="C38" i="9" s="1"/>
  <c r="D37" i="9"/>
  <c r="D38" i="8"/>
  <c r="G38" i="8"/>
  <c r="C39" i="8" s="1"/>
  <c r="D38" i="5"/>
  <c r="G38" i="5"/>
  <c r="C39" i="5" s="1"/>
  <c r="G37" i="4"/>
  <c r="C38" i="4" s="1"/>
  <c r="D37" i="4"/>
  <c r="D38" i="3"/>
  <c r="G38" i="3"/>
  <c r="C39" i="3" s="1"/>
  <c r="D39" i="2"/>
  <c r="G39" i="2"/>
  <c r="C40" i="2" s="1"/>
  <c r="G40" i="13" l="1"/>
  <c r="C41" i="13" s="1"/>
  <c r="D40" i="13"/>
  <c r="D38" i="12"/>
  <c r="G38" i="12"/>
  <c r="C39" i="12" s="1"/>
  <c r="G38" i="10"/>
  <c r="C39" i="10" s="1"/>
  <c r="D38" i="10"/>
  <c r="D38" i="9"/>
  <c r="G38" i="9"/>
  <c r="C39" i="9" s="1"/>
  <c r="G39" i="8"/>
  <c r="C40" i="8" s="1"/>
  <c r="D39" i="8"/>
  <c r="G39" i="5"/>
  <c r="C40" i="5" s="1"/>
  <c r="D39" i="5"/>
  <c r="D38" i="4"/>
  <c r="G38" i="4"/>
  <c r="C39" i="4" s="1"/>
  <c r="G39" i="3"/>
  <c r="C40" i="3" s="1"/>
  <c r="D39" i="3"/>
  <c r="G40" i="2"/>
  <c r="C41" i="2" s="1"/>
  <c r="D40" i="2"/>
  <c r="G41" i="13" l="1"/>
  <c r="C42" i="13" s="1"/>
  <c r="D41" i="13"/>
  <c r="G39" i="12"/>
  <c r="C40" i="12" s="1"/>
  <c r="D39" i="12"/>
  <c r="D39" i="10"/>
  <c r="G39" i="10"/>
  <c r="C40" i="10" s="1"/>
  <c r="G39" i="9"/>
  <c r="C40" i="9" s="1"/>
  <c r="D39" i="9"/>
  <c r="D40" i="8"/>
  <c r="G40" i="8"/>
  <c r="C41" i="8" s="1"/>
  <c r="D40" i="5"/>
  <c r="G40" i="5"/>
  <c r="C41" i="5" s="1"/>
  <c r="G39" i="4"/>
  <c r="C40" i="4" s="1"/>
  <c r="D39" i="4"/>
  <c r="D40" i="3"/>
  <c r="G40" i="3"/>
  <c r="C41" i="3" s="1"/>
  <c r="D41" i="2"/>
  <c r="G41" i="2"/>
  <c r="C42" i="2" s="1"/>
  <c r="G42" i="13" l="1"/>
  <c r="C43" i="13" s="1"/>
  <c r="D42" i="13"/>
  <c r="D40" i="12"/>
  <c r="G40" i="12"/>
  <c r="C41" i="12" s="1"/>
  <c r="G40" i="10"/>
  <c r="C41" i="10" s="1"/>
  <c r="D40" i="10"/>
  <c r="D40" i="9"/>
  <c r="G40" i="9"/>
  <c r="C41" i="9" s="1"/>
  <c r="G41" i="8"/>
  <c r="C42" i="8" s="1"/>
  <c r="D41" i="8"/>
  <c r="G41" i="5"/>
  <c r="C42" i="5" s="1"/>
  <c r="D41" i="5"/>
  <c r="D40" i="4"/>
  <c r="G40" i="4"/>
  <c r="C41" i="4" s="1"/>
  <c r="G41" i="3"/>
  <c r="C42" i="3" s="1"/>
  <c r="D41" i="3"/>
  <c r="G42" i="2"/>
  <c r="C43" i="2" s="1"/>
  <c r="D42" i="2"/>
  <c r="G43" i="13" l="1"/>
  <c r="C44" i="13" s="1"/>
  <c r="D43" i="13"/>
  <c r="G41" i="12"/>
  <c r="C42" i="12" s="1"/>
  <c r="D41" i="12"/>
  <c r="D41" i="10"/>
  <c r="G41" i="10"/>
  <c r="C42" i="10" s="1"/>
  <c r="G41" i="9"/>
  <c r="C42" i="9" s="1"/>
  <c r="D41" i="9"/>
  <c r="D42" i="8"/>
  <c r="G42" i="8"/>
  <c r="C43" i="8" s="1"/>
  <c r="D42" i="5"/>
  <c r="G42" i="5"/>
  <c r="C43" i="5" s="1"/>
  <c r="G41" i="4"/>
  <c r="C42" i="4" s="1"/>
  <c r="D41" i="4"/>
  <c r="D42" i="3"/>
  <c r="G42" i="3"/>
  <c r="C43" i="3" s="1"/>
  <c r="D43" i="2"/>
  <c r="G43" i="2"/>
  <c r="C44" i="2" s="1"/>
  <c r="G44" i="13" l="1"/>
  <c r="C45" i="13" s="1"/>
  <c r="D44" i="13"/>
  <c r="D42" i="12"/>
  <c r="G42" i="12"/>
  <c r="C43" i="12" s="1"/>
  <c r="G42" i="10"/>
  <c r="C43" i="10" s="1"/>
  <c r="D42" i="10"/>
  <c r="D42" i="9"/>
  <c r="G42" i="9"/>
  <c r="C43" i="9" s="1"/>
  <c r="G43" i="8"/>
  <c r="C44" i="8" s="1"/>
  <c r="D43" i="8"/>
  <c r="G43" i="5"/>
  <c r="C44" i="5" s="1"/>
  <c r="D43" i="5"/>
  <c r="D42" i="4"/>
  <c r="G42" i="4"/>
  <c r="C43" i="4" s="1"/>
  <c r="G43" i="3"/>
  <c r="C44" i="3" s="1"/>
  <c r="D43" i="3"/>
  <c r="G44" i="2"/>
  <c r="C45" i="2" s="1"/>
  <c r="D44" i="2"/>
  <c r="G45" i="13" l="1"/>
  <c r="C46" i="13" s="1"/>
  <c r="D45" i="13"/>
  <c r="G43" i="12"/>
  <c r="C44" i="12" s="1"/>
  <c r="D43" i="12"/>
  <c r="D43" i="10"/>
  <c r="G43" i="10"/>
  <c r="C44" i="10" s="1"/>
  <c r="G43" i="9"/>
  <c r="C44" i="9" s="1"/>
  <c r="D43" i="9"/>
  <c r="D44" i="8"/>
  <c r="G44" i="8"/>
  <c r="C45" i="8" s="1"/>
  <c r="D44" i="5"/>
  <c r="G44" i="5"/>
  <c r="C45" i="5" s="1"/>
  <c r="G43" i="4"/>
  <c r="C44" i="4" s="1"/>
  <c r="D43" i="4"/>
  <c r="D44" i="3"/>
  <c r="G44" i="3"/>
  <c r="C45" i="3" s="1"/>
  <c r="D45" i="2"/>
  <c r="G45" i="2"/>
  <c r="C46" i="2" s="1"/>
  <c r="G46" i="13" l="1"/>
  <c r="C47" i="13" s="1"/>
  <c r="D46" i="13"/>
  <c r="D44" i="12"/>
  <c r="G44" i="12"/>
  <c r="C45" i="12" s="1"/>
  <c r="G44" i="10"/>
  <c r="C45" i="10" s="1"/>
  <c r="D44" i="10"/>
  <c r="D44" i="9"/>
  <c r="G44" i="9"/>
  <c r="C45" i="9" s="1"/>
  <c r="G45" i="8"/>
  <c r="C46" i="8" s="1"/>
  <c r="D45" i="8"/>
  <c r="G45" i="5"/>
  <c r="C46" i="5" s="1"/>
  <c r="D45" i="5"/>
  <c r="D44" i="4"/>
  <c r="G44" i="4"/>
  <c r="C45" i="4" s="1"/>
  <c r="G45" i="3"/>
  <c r="C46" i="3" s="1"/>
  <c r="D45" i="3"/>
  <c r="G46" i="2"/>
  <c r="C47" i="2" s="1"/>
  <c r="D46" i="2"/>
  <c r="G47" i="13" l="1"/>
  <c r="C48" i="13" s="1"/>
  <c r="D47" i="13"/>
  <c r="G45" i="12"/>
  <c r="C46" i="12" s="1"/>
  <c r="D45" i="12"/>
  <c r="D45" i="10"/>
  <c r="G45" i="10"/>
  <c r="G45" i="9"/>
  <c r="C46" i="9" s="1"/>
  <c r="D45" i="9"/>
  <c r="D46" i="8"/>
  <c r="G46" i="8"/>
  <c r="C47" i="8" s="1"/>
  <c r="D46" i="5"/>
  <c r="G46" i="5"/>
  <c r="C47" i="5" s="1"/>
  <c r="G45" i="4"/>
  <c r="C46" i="4" s="1"/>
  <c r="D45" i="4"/>
  <c r="D46" i="3"/>
  <c r="G46" i="3"/>
  <c r="C47" i="3" s="1"/>
  <c r="D47" i="2"/>
  <c r="G47" i="2"/>
  <c r="C48" i="2" s="1"/>
  <c r="G48" i="13" l="1"/>
  <c r="C49" i="13" s="1"/>
  <c r="D48" i="13"/>
  <c r="D46" i="12"/>
  <c r="G46" i="12"/>
  <c r="C47" i="12" s="1"/>
  <c r="D46" i="9"/>
  <c r="G46" i="9"/>
  <c r="C47" i="9" s="1"/>
  <c r="G47" i="8"/>
  <c r="C48" i="8" s="1"/>
  <c r="D47" i="8"/>
  <c r="G47" i="5"/>
  <c r="C48" i="5" s="1"/>
  <c r="D47" i="5"/>
  <c r="D46" i="4"/>
  <c r="G46" i="4"/>
  <c r="C47" i="4" s="1"/>
  <c r="G47" i="3"/>
  <c r="C48" i="3" s="1"/>
  <c r="D47" i="3"/>
  <c r="G48" i="2"/>
  <c r="C49" i="2" s="1"/>
  <c r="D48" i="2"/>
  <c r="G49" i="13" l="1"/>
  <c r="C50" i="13" s="1"/>
  <c r="D49" i="13"/>
  <c r="G47" i="12"/>
  <c r="C48" i="12" s="1"/>
  <c r="D47" i="12"/>
  <c r="G47" i="9"/>
  <c r="C48" i="9" s="1"/>
  <c r="D47" i="9"/>
  <c r="D48" i="8"/>
  <c r="G48" i="8"/>
  <c r="C49" i="8" s="1"/>
  <c r="D48" i="5"/>
  <c r="G48" i="5"/>
  <c r="C49" i="5" s="1"/>
  <c r="G47" i="4"/>
  <c r="C48" i="4" s="1"/>
  <c r="D47" i="4"/>
  <c r="D48" i="3"/>
  <c r="G48" i="3"/>
  <c r="C49" i="3" s="1"/>
  <c r="D49" i="2"/>
  <c r="G49" i="2"/>
  <c r="C50" i="2" s="1"/>
  <c r="G50" i="13" l="1"/>
  <c r="C51" i="13" s="1"/>
  <c r="D50" i="13"/>
  <c r="D48" i="12"/>
  <c r="G48" i="12"/>
  <c r="C49" i="12" s="1"/>
  <c r="D48" i="9"/>
  <c r="G48" i="9"/>
  <c r="C49" i="9" s="1"/>
  <c r="G49" i="8"/>
  <c r="C50" i="8" s="1"/>
  <c r="D49" i="8"/>
  <c r="G49" i="5"/>
  <c r="C50" i="5" s="1"/>
  <c r="D49" i="5"/>
  <c r="D48" i="4"/>
  <c r="G48" i="4"/>
  <c r="C49" i="4" s="1"/>
  <c r="G49" i="3"/>
  <c r="C50" i="3" s="1"/>
  <c r="D49" i="3"/>
  <c r="G50" i="2"/>
  <c r="C51" i="2" s="1"/>
  <c r="D50" i="2"/>
  <c r="G51" i="13" l="1"/>
  <c r="C52" i="13" s="1"/>
  <c r="D51" i="13"/>
  <c r="G49" i="12"/>
  <c r="C50" i="12" s="1"/>
  <c r="D49" i="12"/>
  <c r="C50" i="10"/>
  <c r="G49" i="9"/>
  <c r="C50" i="9" s="1"/>
  <c r="D49" i="9"/>
  <c r="D50" i="8"/>
  <c r="G50" i="8"/>
  <c r="C51" i="8" s="1"/>
  <c r="D50" i="5"/>
  <c r="G50" i="5"/>
  <c r="C51" i="5" s="1"/>
  <c r="G49" i="4"/>
  <c r="C50" i="4" s="1"/>
  <c r="D49" i="4"/>
  <c r="D50" i="3"/>
  <c r="G50" i="3"/>
  <c r="C51" i="3" s="1"/>
  <c r="D51" i="2"/>
  <c r="G51" i="2"/>
  <c r="C52" i="2" s="1"/>
  <c r="G52" i="13" l="1"/>
  <c r="C53" i="13" s="1"/>
  <c r="D52" i="13"/>
  <c r="D50" i="12"/>
  <c r="G50" i="12"/>
  <c r="C51" i="12" s="1"/>
  <c r="G51" i="12" s="1"/>
  <c r="C52" i="12" s="1"/>
  <c r="G50" i="10"/>
  <c r="D50" i="10"/>
  <c r="D50" i="9"/>
  <c r="G50" i="9"/>
  <c r="C51" i="9" s="1"/>
  <c r="G51" i="8"/>
  <c r="C52" i="8" s="1"/>
  <c r="D51" i="8"/>
  <c r="G51" i="5"/>
  <c r="D51" i="5"/>
  <c r="D50" i="4"/>
  <c r="G50" i="4"/>
  <c r="G51" i="3"/>
  <c r="D51" i="3"/>
  <c r="G52" i="2"/>
  <c r="C53" i="2" s="1"/>
  <c r="D52" i="2"/>
  <c r="D52" i="12" l="1"/>
  <c r="G52" i="12"/>
  <c r="G53" i="13"/>
  <c r="C54" i="13" s="1"/>
  <c r="D53" i="13"/>
  <c r="D51" i="12"/>
  <c r="G51" i="9"/>
  <c r="D51" i="9"/>
  <c r="D52" i="8"/>
  <c r="G52" i="8"/>
  <c r="C53" i="8" s="1"/>
  <c r="D53" i="2"/>
  <c r="G53" i="2"/>
  <c r="C54" i="2" s="1"/>
  <c r="G54" i="13" l="1"/>
  <c r="C55" i="13" s="1"/>
  <c r="D54" i="13"/>
  <c r="G53" i="8"/>
  <c r="C54" i="8" s="1"/>
  <c r="D53" i="8"/>
  <c r="G54" i="2"/>
  <c r="C55" i="2" s="1"/>
  <c r="D54" i="2"/>
  <c r="G55" i="13" l="1"/>
  <c r="C56" i="13" s="1"/>
  <c r="D55" i="13"/>
  <c r="D54" i="8"/>
  <c r="G54" i="8"/>
  <c r="C55" i="8" s="1"/>
  <c r="D55" i="2"/>
  <c r="G55" i="2"/>
  <c r="C56" i="2" s="1"/>
  <c r="G56" i="13" l="1"/>
  <c r="C57" i="13" s="1"/>
  <c r="D56" i="13"/>
  <c r="G55" i="8"/>
  <c r="C56" i="8" s="1"/>
  <c r="D55" i="8"/>
  <c r="G56" i="2"/>
  <c r="C57" i="2" s="1"/>
  <c r="D56" i="2"/>
  <c r="G57" i="13" l="1"/>
  <c r="C58" i="13" s="1"/>
  <c r="D57" i="13"/>
  <c r="D56" i="8"/>
  <c r="G56" i="8"/>
  <c r="C57" i="8" s="1"/>
  <c r="D57" i="2"/>
  <c r="G57" i="2"/>
  <c r="C58" i="2" s="1"/>
  <c r="G58" i="13" l="1"/>
  <c r="C59" i="13" s="1"/>
  <c r="D58" i="13"/>
  <c r="G57" i="8"/>
  <c r="C58" i="8" s="1"/>
  <c r="D57" i="8"/>
  <c r="G58" i="2"/>
  <c r="C59" i="2" s="1"/>
  <c r="D58" i="2"/>
  <c r="G59" i="13" l="1"/>
  <c r="C60" i="13" s="1"/>
  <c r="D59" i="13"/>
  <c r="D58" i="8"/>
  <c r="G58" i="8"/>
  <c r="C59" i="8" s="1"/>
  <c r="D59" i="2"/>
  <c r="G59" i="2"/>
  <c r="C60" i="2" s="1"/>
  <c r="D60" i="2" l="1"/>
  <c r="G60" i="2"/>
  <c r="C61" i="2" s="1"/>
  <c r="G60" i="13"/>
  <c r="C61" i="13" s="1"/>
  <c r="D60" i="13"/>
  <c r="G59" i="8"/>
  <c r="C60" i="8" s="1"/>
  <c r="D59" i="8"/>
  <c r="G61" i="2" l="1"/>
  <c r="C62" i="2" s="1"/>
  <c r="D61" i="2"/>
  <c r="G61" i="13"/>
  <c r="C62" i="13" s="1"/>
  <c r="D61" i="13"/>
  <c r="D60" i="8"/>
  <c r="G60" i="8"/>
  <c r="C61" i="8" s="1"/>
  <c r="D62" i="2" l="1"/>
  <c r="G62" i="2"/>
  <c r="C63" i="2" s="1"/>
  <c r="G62" i="13"/>
  <c r="C63" i="13" s="1"/>
  <c r="D62" i="13"/>
  <c r="G61" i="8"/>
  <c r="C62" i="8" s="1"/>
  <c r="D61" i="8"/>
  <c r="D63" i="2" l="1"/>
  <c r="G63" i="2"/>
  <c r="C64" i="2" s="1"/>
  <c r="G63" i="13"/>
  <c r="C64" i="13" s="1"/>
  <c r="D63" i="13"/>
  <c r="D62" i="8"/>
  <c r="G62" i="8"/>
  <c r="C63" i="8" s="1"/>
  <c r="G64" i="2" l="1"/>
  <c r="C65" i="2" s="1"/>
  <c r="D64" i="2"/>
  <c r="G64" i="13"/>
  <c r="C65" i="13" s="1"/>
  <c r="D64" i="13"/>
  <c r="G63" i="8"/>
  <c r="C64" i="8" s="1"/>
  <c r="D63" i="8"/>
  <c r="G65" i="2" l="1"/>
  <c r="C66" i="2" s="1"/>
  <c r="D65" i="2"/>
  <c r="G65" i="13"/>
  <c r="C66" i="13" s="1"/>
  <c r="D65" i="13"/>
  <c r="D64" i="8"/>
  <c r="G64" i="8"/>
  <c r="C65" i="8" s="1"/>
  <c r="G66" i="2" l="1"/>
  <c r="C67" i="2" s="1"/>
  <c r="D66" i="2"/>
  <c r="G66" i="13"/>
  <c r="C67" i="13" s="1"/>
  <c r="D66" i="13"/>
  <c r="G65" i="8"/>
  <c r="C66" i="8" s="1"/>
  <c r="D65" i="8"/>
  <c r="D67" i="2" l="1"/>
  <c r="G67" i="2"/>
  <c r="C68" i="2" s="1"/>
  <c r="G67" i="13"/>
  <c r="C68" i="13" s="1"/>
  <c r="D67" i="13"/>
  <c r="D66" i="8"/>
  <c r="G66" i="8"/>
  <c r="C67" i="8" s="1"/>
  <c r="G68" i="2" l="1"/>
  <c r="C69" i="2" s="1"/>
  <c r="D68" i="2"/>
  <c r="G68" i="13"/>
  <c r="C69" i="13" s="1"/>
  <c r="D68" i="13"/>
  <c r="G67" i="8"/>
  <c r="C68" i="8" s="1"/>
  <c r="D67" i="8"/>
  <c r="D69" i="2" l="1"/>
  <c r="G69" i="2"/>
  <c r="C70" i="2" s="1"/>
  <c r="G69" i="13"/>
  <c r="C70" i="13" s="1"/>
  <c r="D69" i="13"/>
  <c r="D68" i="8"/>
  <c r="G68" i="8"/>
  <c r="C69" i="8" s="1"/>
  <c r="G70" i="2" l="1"/>
  <c r="C71" i="2" s="1"/>
  <c r="D70" i="2"/>
  <c r="G70" i="13"/>
  <c r="C71" i="13" s="1"/>
  <c r="D70" i="13"/>
  <c r="G69" i="8"/>
  <c r="C70" i="8" s="1"/>
  <c r="D69" i="8"/>
  <c r="D71" i="2" l="1"/>
  <c r="G71" i="2"/>
  <c r="C72" i="2" s="1"/>
  <c r="G71" i="13"/>
  <c r="C72" i="13" s="1"/>
  <c r="D71" i="13"/>
  <c r="D70" i="8"/>
  <c r="G70" i="8"/>
  <c r="C71" i="8" s="1"/>
  <c r="D72" i="2" l="1"/>
  <c r="G72" i="2"/>
  <c r="C73" i="2" s="1"/>
  <c r="G72" i="13"/>
  <c r="C73" i="13" s="1"/>
  <c r="D72" i="13"/>
  <c r="G71" i="8"/>
  <c r="C72" i="8" s="1"/>
  <c r="D71" i="8"/>
  <c r="G73" i="2" l="1"/>
  <c r="C74" i="2" s="1"/>
  <c r="D73" i="2"/>
  <c r="G73" i="13"/>
  <c r="C74" i="13" s="1"/>
  <c r="D73" i="13"/>
  <c r="D72" i="8"/>
  <c r="G72" i="8"/>
  <c r="C73" i="8" s="1"/>
  <c r="G74" i="2" l="1"/>
  <c r="C75" i="2" s="1"/>
  <c r="D74" i="2"/>
  <c r="G74" i="13"/>
  <c r="C75" i="13" s="1"/>
  <c r="D74" i="13"/>
  <c r="G73" i="8"/>
  <c r="C74" i="8" s="1"/>
  <c r="D73" i="8"/>
  <c r="G75" i="2" l="1"/>
  <c r="D75" i="2"/>
  <c r="D75" i="13"/>
  <c r="D74" i="8"/>
  <c r="G74" i="8"/>
  <c r="C75" i="8" s="1"/>
  <c r="G75" i="8" l="1"/>
  <c r="D75" i="8"/>
</calcChain>
</file>

<file path=xl/sharedStrings.xml><?xml version="1.0" encoding="utf-8"?>
<sst xmlns="http://schemas.openxmlformats.org/spreadsheetml/2006/main" count="238" uniqueCount="46">
  <si>
    <t>Üürnik</t>
  </si>
  <si>
    <t>Aadress</t>
  </si>
  <si>
    <t>Projektijuhtimise tasu, EUR</t>
  </si>
  <si>
    <t>Intress</t>
  </si>
  <si>
    <t>Perioodi algus</t>
  </si>
  <si>
    <t>Perioodi kestus</t>
  </si>
  <si>
    <t>Kapitalikomponent, EUR/kuu</t>
  </si>
  <si>
    <t>Lepingu lõpp</t>
  </si>
  <si>
    <t>Kapitalikomponendi maksmise lõpp</t>
  </si>
  <si>
    <t>Ikla küla, Ikla piiripunkt</t>
  </si>
  <si>
    <t>Haapsalu linn, Lossiplats 4</t>
  </si>
  <si>
    <t>Viljandi linn, Pargi tn 1</t>
  </si>
  <si>
    <t>Pärnu linn, Pikk tn 18</t>
  </si>
  <si>
    <t>Kärdla linn, Sadama tn 26</t>
  </si>
  <si>
    <t>Rapla linn, Savi tn 2</t>
  </si>
  <si>
    <t>Jõgeva linn, Suur tn 1</t>
  </si>
  <si>
    <t>Paide linn, Tallinna tn 12</t>
  </si>
  <si>
    <t>Narva linn, Vahtra tn 3</t>
  </si>
  <si>
    <t>Tähtajatu</t>
  </si>
  <si>
    <t>Maksete algus</t>
  </si>
  <si>
    <t>Maksete arv</t>
  </si>
  <si>
    <t>kuud</t>
  </si>
  <si>
    <t>Pisiparendus</t>
  </si>
  <si>
    <t>EUR (km-ta)</t>
  </si>
  <si>
    <t>Üürniku osakaal</t>
  </si>
  <si>
    <t>Kapitali algväärtus</t>
  </si>
  <si>
    <t>Kapitali lõppväärtus</t>
  </si>
  <si>
    <t>Kapitali tulumäär 2018 I pa</t>
  </si>
  <si>
    <t>Kuupäev</t>
  </si>
  <si>
    <t>Jrk nr</t>
  </si>
  <si>
    <t>Algjääk</t>
  </si>
  <si>
    <t>Põhiosa</t>
  </si>
  <si>
    <t>Kap.komponent</t>
  </si>
  <si>
    <t>Lõppjääk</t>
  </si>
  <si>
    <t>Kapitalikomponendi annuiteetmaksegraafik - Ikla piiripunkt, Ikla küla</t>
  </si>
  <si>
    <t>Kapitalikomponendi annuiteetmaksegraafik - Pargi tn 1, Viljandi</t>
  </si>
  <si>
    <t>Kapitalikomponendi annuiteetmaksegraafik - Pikk tn 18, Pärnu linn</t>
  </si>
  <si>
    <t>Kapitalikomponendi annuiteetmaksegraafik - Savi tn 2, Rapla linn</t>
  </si>
  <si>
    <t>Kapitalikomponendi annuiteetmaksegraafik - Suur tn 1, Jõgeva</t>
  </si>
  <si>
    <t>Kapitalikomponendi annuiteetmaksegraafik - Tallinna tn 12, Paide linn</t>
  </si>
  <si>
    <t>Politsei- ja Piirivalveamet</t>
  </si>
  <si>
    <t>Pisiparendus (sh projektijuhtimistasu), EUR</t>
  </si>
  <si>
    <t>Ehitustööde maksumus, EUR</t>
  </si>
  <si>
    <t>Lisa 2 - kapitalikomponendi annuiteetgraafikud</t>
  </si>
  <si>
    <t>Jõhvi linn, Rahu tn 38</t>
  </si>
  <si>
    <t>Kapitalikomponendi annuiteetmaksegraafik - Rahu tn 38, Jõhvi 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</si>
</sst>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.mm\.yyyy;@"/>
    <numFmt numFmtId="165" formatCode="#,##0.00&quot; &quot;;[Red]&quot;-&quot;#,##0.00&quot; &quot;"/>
    <numFmt numFmtId="166" formatCode="d&quot;.&quot;mm&quot;.&quot;yyyy"/>
    <numFmt numFmtId="167" formatCode="#,##0.0"/>
    <numFmt numFmtId="168" formatCode="0.000%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2"/>
      <color theme="1"/>
      <name val="Calibri"/>
      <family val="2"/>
      <charset val="186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8" fillId="3" borderId="0" xfId="2" applyFill="1"/>
    <xf numFmtId="0" fontId="9" fillId="4" borderId="0" xfId="2" applyFont="1" applyFill="1" applyAlignment="1">
      <alignment horizontal="right"/>
    </xf>
    <xf numFmtId="0" fontId="0" fillId="3" borderId="0" xfId="0" applyFill="1"/>
    <xf numFmtId="0" fontId="10" fillId="4" borderId="0" xfId="2" applyFont="1" applyFill="1"/>
    <xf numFmtId="0" fontId="10" fillId="4" borderId="0" xfId="2" applyFont="1" applyFill="1" applyAlignment="1">
      <alignment horizontal="right"/>
    </xf>
    <xf numFmtId="0" fontId="11" fillId="4" borderId="0" xfId="2" applyFont="1" applyFill="1"/>
    <xf numFmtId="0" fontId="12" fillId="4" borderId="0" xfId="2" applyFont="1" applyFill="1"/>
    <xf numFmtId="4" fontId="8" fillId="4" borderId="0" xfId="2" applyNumberFormat="1" applyFill="1"/>
    <xf numFmtId="4" fontId="0" fillId="3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0" fontId="8" fillId="5" borderId="8" xfId="2" applyFill="1" applyBorder="1"/>
    <xf numFmtId="0" fontId="8" fillId="4" borderId="5" xfId="2" applyFill="1" applyBorder="1"/>
    <xf numFmtId="0" fontId="0" fillId="3" borderId="5" xfId="0" applyFill="1" applyBorder="1"/>
    <xf numFmtId="166" fontId="8" fillId="5" borderId="5" xfId="2" applyNumberFormat="1" applyFill="1" applyBorder="1"/>
    <xf numFmtId="0" fontId="8" fillId="5" borderId="4" xfId="2" applyFill="1" applyBorder="1"/>
    <xf numFmtId="0" fontId="6" fillId="3" borderId="0" xfId="0" applyFont="1" applyFill="1" applyBorder="1" applyProtection="1">
      <protection hidden="1"/>
    </xf>
    <xf numFmtId="0" fontId="8" fillId="5" borderId="9" xfId="2" applyFill="1" applyBorder="1"/>
    <xf numFmtId="0" fontId="8" fillId="4" borderId="0" xfId="2" applyFill="1" applyBorder="1"/>
    <xf numFmtId="0" fontId="0" fillId="3" borderId="0" xfId="0" applyFill="1" applyBorder="1"/>
    <xf numFmtId="1" fontId="8" fillId="5" borderId="0" xfId="2" applyNumberFormat="1" applyFill="1" applyBorder="1"/>
    <xf numFmtId="0" fontId="8" fillId="5" borderId="2" xfId="2" applyFill="1" applyBorder="1"/>
    <xf numFmtId="167" fontId="0" fillId="3" borderId="0" xfId="0" applyNumberFormat="1" applyFill="1" applyBorder="1" applyProtection="1">
      <protection hidden="1"/>
    </xf>
    <xf numFmtId="10" fontId="8" fillId="5" borderId="0" xfId="1" applyNumberFormat="1" applyFont="1" applyFill="1" applyBorder="1"/>
    <xf numFmtId="167" fontId="6" fillId="3" borderId="0" xfId="0" applyNumberFormat="1" applyFont="1" applyFill="1" applyBorder="1" applyProtection="1">
      <protection hidden="1"/>
    </xf>
    <xf numFmtId="166" fontId="0" fillId="3" borderId="0" xfId="0" applyNumberFormat="1" applyFill="1" applyBorder="1"/>
    <xf numFmtId="3" fontId="8" fillId="5" borderId="0" xfId="2" applyNumberFormat="1" applyFill="1" applyBorder="1"/>
    <xf numFmtId="4" fontId="8" fillId="5" borderId="0" xfId="2" applyNumberFormat="1" applyFill="1" applyBorder="1"/>
    <xf numFmtId="0" fontId="8" fillId="5" borderId="10" xfId="2" applyFill="1" applyBorder="1"/>
    <xf numFmtId="0" fontId="8" fillId="4" borderId="11" xfId="2" applyFill="1" applyBorder="1"/>
    <xf numFmtId="0" fontId="0" fillId="3" borderId="11" xfId="0" applyFill="1" applyBorder="1"/>
    <xf numFmtId="168" fontId="8" fillId="5" borderId="11" xfId="2" applyNumberFormat="1" applyFill="1" applyBorder="1"/>
    <xf numFmtId="0" fontId="8" fillId="5" borderId="3" xfId="2" applyFill="1" applyBorder="1"/>
    <xf numFmtId="0" fontId="13" fillId="3" borderId="0" xfId="2" applyFont="1" applyFill="1"/>
    <xf numFmtId="0" fontId="8" fillId="5" borderId="0" xfId="2" applyFill="1" applyBorder="1"/>
    <xf numFmtId="168" fontId="8" fillId="5" borderId="0" xfId="2" applyNumberFormat="1" applyFill="1" applyBorder="1"/>
    <xf numFmtId="0" fontId="14" fillId="4" borderId="12" xfId="2" applyFont="1" applyFill="1" applyBorder="1" applyAlignment="1">
      <alignment horizontal="right"/>
    </xf>
    <xf numFmtId="166" fontId="15" fillId="4" borderId="0" xfId="2" applyNumberFormat="1" applyFont="1" applyFill="1"/>
    <xf numFmtId="0" fontId="8" fillId="4" borderId="0" xfId="2" applyFill="1"/>
    <xf numFmtId="165" fontId="8" fillId="4" borderId="0" xfId="2" applyNumberFormat="1" applyFill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165" fontId="8" fillId="4" borderId="0" xfId="2" applyNumberFormat="1" applyFill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16" fillId="0" borderId="0" xfId="0" applyFont="1"/>
    <xf numFmtId="0" fontId="3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" fontId="8" fillId="0" borderId="0" xfId="2" applyNumberFormat="1" applyFill="1" applyBorder="1"/>
    <xf numFmtId="165" fontId="8" fillId="0" borderId="0" xfId="2" applyNumberFormat="1" applyFill="1"/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right"/>
    </xf>
  </cellXfs>
  <cellStyles count="3">
    <cellStyle name="Normaallaad 4" xfId="2" xr:uid="{57C1A7C6-AE1B-4223-B271-AD282E3EBD7B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ECCBE-B807-4E0D-9D27-69660789EF51}">
  <dimension ref="A1:L29"/>
  <sheetViews>
    <sheetView workbookViewId="0">
      <selection activeCell="I26" sqref="I26"/>
    </sheetView>
  </sheetViews>
  <sheetFormatPr defaultRowHeight="15" x14ac:dyDescent="0.25"/>
  <cols>
    <col min="1" max="1" width="34.140625" customWidth="1"/>
    <col min="2" max="2" width="25.5703125" style="1" customWidth="1"/>
    <col min="3" max="3" width="16.140625" style="1" bestFit="1" customWidth="1"/>
    <col min="4" max="4" width="16.140625" style="1" customWidth="1"/>
    <col min="5" max="5" width="22.140625" style="1" customWidth="1"/>
    <col min="6" max="6" width="8.85546875" style="1" customWidth="1"/>
    <col min="7" max="7" width="12.85546875" style="1" bestFit="1" customWidth="1"/>
    <col min="8" max="8" width="13.85546875" style="1" bestFit="1" customWidth="1"/>
    <col min="9" max="9" width="13.7109375" style="1" customWidth="1"/>
    <col min="10" max="10" width="12.85546875" style="1" customWidth="1"/>
    <col min="11" max="11" width="17.85546875" style="1" customWidth="1"/>
    <col min="12" max="12" width="8.85546875" style="1" customWidth="1"/>
    <col min="257" max="257" width="17.140625" bestFit="1" customWidth="1"/>
    <col min="258" max="258" width="25.5703125" customWidth="1"/>
    <col min="259" max="259" width="16.140625" bestFit="1" customWidth="1"/>
    <col min="260" max="260" width="16.140625" customWidth="1"/>
    <col min="261" max="261" width="22.140625" customWidth="1"/>
    <col min="262" max="262" width="8.85546875" customWidth="1"/>
    <col min="263" max="263" width="12.85546875" bestFit="1" customWidth="1"/>
    <col min="264" max="264" width="13.85546875" bestFit="1" customWidth="1"/>
    <col min="265" max="265" width="18.5703125" customWidth="1"/>
    <col min="266" max="266" width="12.85546875" customWidth="1"/>
    <col min="267" max="267" width="17.85546875" customWidth="1"/>
    <col min="268" max="268" width="8.85546875" customWidth="1"/>
    <col min="513" max="513" width="17.140625" bestFit="1" customWidth="1"/>
    <col min="514" max="514" width="25.5703125" customWidth="1"/>
    <col min="515" max="515" width="16.140625" bestFit="1" customWidth="1"/>
    <col min="516" max="516" width="16.140625" customWidth="1"/>
    <col min="517" max="517" width="22.140625" customWidth="1"/>
    <col min="518" max="518" width="8.85546875" customWidth="1"/>
    <col min="519" max="519" width="12.85546875" bestFit="1" customWidth="1"/>
    <col min="520" max="520" width="13.85546875" bestFit="1" customWidth="1"/>
    <col min="521" max="521" width="18.5703125" customWidth="1"/>
    <col min="522" max="522" width="12.85546875" customWidth="1"/>
    <col min="523" max="523" width="17.85546875" customWidth="1"/>
    <col min="524" max="524" width="8.85546875" customWidth="1"/>
    <col min="769" max="769" width="17.140625" bestFit="1" customWidth="1"/>
    <col min="770" max="770" width="25.5703125" customWidth="1"/>
    <col min="771" max="771" width="16.140625" bestFit="1" customWidth="1"/>
    <col min="772" max="772" width="16.140625" customWidth="1"/>
    <col min="773" max="773" width="22.140625" customWidth="1"/>
    <col min="774" max="774" width="8.85546875" customWidth="1"/>
    <col min="775" max="775" width="12.85546875" bestFit="1" customWidth="1"/>
    <col min="776" max="776" width="13.85546875" bestFit="1" customWidth="1"/>
    <col min="777" max="777" width="18.5703125" customWidth="1"/>
    <col min="778" max="778" width="12.85546875" customWidth="1"/>
    <col min="779" max="779" width="17.85546875" customWidth="1"/>
    <col min="780" max="780" width="8.85546875" customWidth="1"/>
    <col min="1025" max="1025" width="17.140625" bestFit="1" customWidth="1"/>
    <col min="1026" max="1026" width="25.5703125" customWidth="1"/>
    <col min="1027" max="1027" width="16.140625" bestFit="1" customWidth="1"/>
    <col min="1028" max="1028" width="16.140625" customWidth="1"/>
    <col min="1029" max="1029" width="22.140625" customWidth="1"/>
    <col min="1030" max="1030" width="8.85546875" customWidth="1"/>
    <col min="1031" max="1031" width="12.85546875" bestFit="1" customWidth="1"/>
    <col min="1032" max="1032" width="13.85546875" bestFit="1" customWidth="1"/>
    <col min="1033" max="1033" width="18.5703125" customWidth="1"/>
    <col min="1034" max="1034" width="12.85546875" customWidth="1"/>
    <col min="1035" max="1035" width="17.85546875" customWidth="1"/>
    <col min="1036" max="1036" width="8.85546875" customWidth="1"/>
    <col min="1281" max="1281" width="17.140625" bestFit="1" customWidth="1"/>
    <col min="1282" max="1282" width="25.5703125" customWidth="1"/>
    <col min="1283" max="1283" width="16.140625" bestFit="1" customWidth="1"/>
    <col min="1284" max="1284" width="16.140625" customWidth="1"/>
    <col min="1285" max="1285" width="22.140625" customWidth="1"/>
    <col min="1286" max="1286" width="8.85546875" customWidth="1"/>
    <col min="1287" max="1287" width="12.85546875" bestFit="1" customWidth="1"/>
    <col min="1288" max="1288" width="13.85546875" bestFit="1" customWidth="1"/>
    <col min="1289" max="1289" width="18.5703125" customWidth="1"/>
    <col min="1290" max="1290" width="12.85546875" customWidth="1"/>
    <col min="1291" max="1291" width="17.85546875" customWidth="1"/>
    <col min="1292" max="1292" width="8.85546875" customWidth="1"/>
    <col min="1537" max="1537" width="17.140625" bestFit="1" customWidth="1"/>
    <col min="1538" max="1538" width="25.5703125" customWidth="1"/>
    <col min="1539" max="1539" width="16.140625" bestFit="1" customWidth="1"/>
    <col min="1540" max="1540" width="16.140625" customWidth="1"/>
    <col min="1541" max="1541" width="22.140625" customWidth="1"/>
    <col min="1542" max="1542" width="8.85546875" customWidth="1"/>
    <col min="1543" max="1543" width="12.85546875" bestFit="1" customWidth="1"/>
    <col min="1544" max="1544" width="13.85546875" bestFit="1" customWidth="1"/>
    <col min="1545" max="1545" width="18.5703125" customWidth="1"/>
    <col min="1546" max="1546" width="12.85546875" customWidth="1"/>
    <col min="1547" max="1547" width="17.85546875" customWidth="1"/>
    <col min="1548" max="1548" width="8.85546875" customWidth="1"/>
    <col min="1793" max="1793" width="17.140625" bestFit="1" customWidth="1"/>
    <col min="1794" max="1794" width="25.5703125" customWidth="1"/>
    <col min="1795" max="1795" width="16.140625" bestFit="1" customWidth="1"/>
    <col min="1796" max="1796" width="16.140625" customWidth="1"/>
    <col min="1797" max="1797" width="22.140625" customWidth="1"/>
    <col min="1798" max="1798" width="8.85546875" customWidth="1"/>
    <col min="1799" max="1799" width="12.85546875" bestFit="1" customWidth="1"/>
    <col min="1800" max="1800" width="13.85546875" bestFit="1" customWidth="1"/>
    <col min="1801" max="1801" width="18.5703125" customWidth="1"/>
    <col min="1802" max="1802" width="12.85546875" customWidth="1"/>
    <col min="1803" max="1803" width="17.85546875" customWidth="1"/>
    <col min="1804" max="1804" width="8.85546875" customWidth="1"/>
    <col min="2049" max="2049" width="17.140625" bestFit="1" customWidth="1"/>
    <col min="2050" max="2050" width="25.5703125" customWidth="1"/>
    <col min="2051" max="2051" width="16.140625" bestFit="1" customWidth="1"/>
    <col min="2052" max="2052" width="16.140625" customWidth="1"/>
    <col min="2053" max="2053" width="22.140625" customWidth="1"/>
    <col min="2054" max="2054" width="8.85546875" customWidth="1"/>
    <col min="2055" max="2055" width="12.85546875" bestFit="1" customWidth="1"/>
    <col min="2056" max="2056" width="13.85546875" bestFit="1" customWidth="1"/>
    <col min="2057" max="2057" width="18.5703125" customWidth="1"/>
    <col min="2058" max="2058" width="12.85546875" customWidth="1"/>
    <col min="2059" max="2059" width="17.85546875" customWidth="1"/>
    <col min="2060" max="2060" width="8.85546875" customWidth="1"/>
    <col min="2305" max="2305" width="17.140625" bestFit="1" customWidth="1"/>
    <col min="2306" max="2306" width="25.5703125" customWidth="1"/>
    <col min="2307" max="2307" width="16.140625" bestFit="1" customWidth="1"/>
    <col min="2308" max="2308" width="16.140625" customWidth="1"/>
    <col min="2309" max="2309" width="22.140625" customWidth="1"/>
    <col min="2310" max="2310" width="8.85546875" customWidth="1"/>
    <col min="2311" max="2311" width="12.85546875" bestFit="1" customWidth="1"/>
    <col min="2312" max="2312" width="13.85546875" bestFit="1" customWidth="1"/>
    <col min="2313" max="2313" width="18.5703125" customWidth="1"/>
    <col min="2314" max="2314" width="12.85546875" customWidth="1"/>
    <col min="2315" max="2315" width="17.85546875" customWidth="1"/>
    <col min="2316" max="2316" width="8.85546875" customWidth="1"/>
    <col min="2561" max="2561" width="17.140625" bestFit="1" customWidth="1"/>
    <col min="2562" max="2562" width="25.5703125" customWidth="1"/>
    <col min="2563" max="2563" width="16.140625" bestFit="1" customWidth="1"/>
    <col min="2564" max="2564" width="16.140625" customWidth="1"/>
    <col min="2565" max="2565" width="22.140625" customWidth="1"/>
    <col min="2566" max="2566" width="8.85546875" customWidth="1"/>
    <col min="2567" max="2567" width="12.85546875" bestFit="1" customWidth="1"/>
    <col min="2568" max="2568" width="13.85546875" bestFit="1" customWidth="1"/>
    <col min="2569" max="2569" width="18.5703125" customWidth="1"/>
    <col min="2570" max="2570" width="12.85546875" customWidth="1"/>
    <col min="2571" max="2571" width="17.85546875" customWidth="1"/>
    <col min="2572" max="2572" width="8.85546875" customWidth="1"/>
    <col min="2817" max="2817" width="17.140625" bestFit="1" customWidth="1"/>
    <col min="2818" max="2818" width="25.5703125" customWidth="1"/>
    <col min="2819" max="2819" width="16.140625" bestFit="1" customWidth="1"/>
    <col min="2820" max="2820" width="16.140625" customWidth="1"/>
    <col min="2821" max="2821" width="22.140625" customWidth="1"/>
    <col min="2822" max="2822" width="8.85546875" customWidth="1"/>
    <col min="2823" max="2823" width="12.85546875" bestFit="1" customWidth="1"/>
    <col min="2824" max="2824" width="13.85546875" bestFit="1" customWidth="1"/>
    <col min="2825" max="2825" width="18.5703125" customWidth="1"/>
    <col min="2826" max="2826" width="12.85546875" customWidth="1"/>
    <col min="2827" max="2827" width="17.85546875" customWidth="1"/>
    <col min="2828" max="2828" width="8.85546875" customWidth="1"/>
    <col min="3073" max="3073" width="17.140625" bestFit="1" customWidth="1"/>
    <col min="3074" max="3074" width="25.5703125" customWidth="1"/>
    <col min="3075" max="3075" width="16.140625" bestFit="1" customWidth="1"/>
    <col min="3076" max="3076" width="16.140625" customWidth="1"/>
    <col min="3077" max="3077" width="22.140625" customWidth="1"/>
    <col min="3078" max="3078" width="8.85546875" customWidth="1"/>
    <col min="3079" max="3079" width="12.85546875" bestFit="1" customWidth="1"/>
    <col min="3080" max="3080" width="13.85546875" bestFit="1" customWidth="1"/>
    <col min="3081" max="3081" width="18.5703125" customWidth="1"/>
    <col min="3082" max="3082" width="12.85546875" customWidth="1"/>
    <col min="3083" max="3083" width="17.85546875" customWidth="1"/>
    <col min="3084" max="3084" width="8.85546875" customWidth="1"/>
    <col min="3329" max="3329" width="17.140625" bestFit="1" customWidth="1"/>
    <col min="3330" max="3330" width="25.5703125" customWidth="1"/>
    <col min="3331" max="3331" width="16.140625" bestFit="1" customWidth="1"/>
    <col min="3332" max="3332" width="16.140625" customWidth="1"/>
    <col min="3333" max="3333" width="22.140625" customWidth="1"/>
    <col min="3334" max="3334" width="8.85546875" customWidth="1"/>
    <col min="3335" max="3335" width="12.85546875" bestFit="1" customWidth="1"/>
    <col min="3336" max="3336" width="13.85546875" bestFit="1" customWidth="1"/>
    <col min="3337" max="3337" width="18.5703125" customWidth="1"/>
    <col min="3338" max="3338" width="12.85546875" customWidth="1"/>
    <col min="3339" max="3339" width="17.85546875" customWidth="1"/>
    <col min="3340" max="3340" width="8.85546875" customWidth="1"/>
    <col min="3585" max="3585" width="17.140625" bestFit="1" customWidth="1"/>
    <col min="3586" max="3586" width="25.5703125" customWidth="1"/>
    <col min="3587" max="3587" width="16.140625" bestFit="1" customWidth="1"/>
    <col min="3588" max="3588" width="16.140625" customWidth="1"/>
    <col min="3589" max="3589" width="22.140625" customWidth="1"/>
    <col min="3590" max="3590" width="8.85546875" customWidth="1"/>
    <col min="3591" max="3591" width="12.85546875" bestFit="1" customWidth="1"/>
    <col min="3592" max="3592" width="13.85546875" bestFit="1" customWidth="1"/>
    <col min="3593" max="3593" width="18.5703125" customWidth="1"/>
    <col min="3594" max="3594" width="12.85546875" customWidth="1"/>
    <col min="3595" max="3595" width="17.85546875" customWidth="1"/>
    <col min="3596" max="3596" width="8.85546875" customWidth="1"/>
    <col min="3841" max="3841" width="17.140625" bestFit="1" customWidth="1"/>
    <col min="3842" max="3842" width="25.5703125" customWidth="1"/>
    <col min="3843" max="3843" width="16.140625" bestFit="1" customWidth="1"/>
    <col min="3844" max="3844" width="16.140625" customWidth="1"/>
    <col min="3845" max="3845" width="22.140625" customWidth="1"/>
    <col min="3846" max="3846" width="8.85546875" customWidth="1"/>
    <col min="3847" max="3847" width="12.85546875" bestFit="1" customWidth="1"/>
    <col min="3848" max="3848" width="13.85546875" bestFit="1" customWidth="1"/>
    <col min="3849" max="3849" width="18.5703125" customWidth="1"/>
    <col min="3850" max="3850" width="12.85546875" customWidth="1"/>
    <col min="3851" max="3851" width="17.85546875" customWidth="1"/>
    <col min="3852" max="3852" width="8.85546875" customWidth="1"/>
    <col min="4097" max="4097" width="17.140625" bestFit="1" customWidth="1"/>
    <col min="4098" max="4098" width="25.5703125" customWidth="1"/>
    <col min="4099" max="4099" width="16.140625" bestFit="1" customWidth="1"/>
    <col min="4100" max="4100" width="16.140625" customWidth="1"/>
    <col min="4101" max="4101" width="22.140625" customWidth="1"/>
    <col min="4102" max="4102" width="8.85546875" customWidth="1"/>
    <col min="4103" max="4103" width="12.85546875" bestFit="1" customWidth="1"/>
    <col min="4104" max="4104" width="13.85546875" bestFit="1" customWidth="1"/>
    <col min="4105" max="4105" width="18.5703125" customWidth="1"/>
    <col min="4106" max="4106" width="12.85546875" customWidth="1"/>
    <col min="4107" max="4107" width="17.85546875" customWidth="1"/>
    <col min="4108" max="4108" width="8.85546875" customWidth="1"/>
    <col min="4353" max="4353" width="17.140625" bestFit="1" customWidth="1"/>
    <col min="4354" max="4354" width="25.5703125" customWidth="1"/>
    <col min="4355" max="4355" width="16.140625" bestFit="1" customWidth="1"/>
    <col min="4356" max="4356" width="16.140625" customWidth="1"/>
    <col min="4357" max="4357" width="22.140625" customWidth="1"/>
    <col min="4358" max="4358" width="8.85546875" customWidth="1"/>
    <col min="4359" max="4359" width="12.85546875" bestFit="1" customWidth="1"/>
    <col min="4360" max="4360" width="13.85546875" bestFit="1" customWidth="1"/>
    <col min="4361" max="4361" width="18.5703125" customWidth="1"/>
    <col min="4362" max="4362" width="12.85546875" customWidth="1"/>
    <col min="4363" max="4363" width="17.85546875" customWidth="1"/>
    <col min="4364" max="4364" width="8.85546875" customWidth="1"/>
    <col min="4609" max="4609" width="17.140625" bestFit="1" customWidth="1"/>
    <col min="4610" max="4610" width="25.5703125" customWidth="1"/>
    <col min="4611" max="4611" width="16.140625" bestFit="1" customWidth="1"/>
    <col min="4612" max="4612" width="16.140625" customWidth="1"/>
    <col min="4613" max="4613" width="22.140625" customWidth="1"/>
    <col min="4614" max="4614" width="8.85546875" customWidth="1"/>
    <col min="4615" max="4615" width="12.85546875" bestFit="1" customWidth="1"/>
    <col min="4616" max="4616" width="13.85546875" bestFit="1" customWidth="1"/>
    <col min="4617" max="4617" width="18.5703125" customWidth="1"/>
    <col min="4618" max="4618" width="12.85546875" customWidth="1"/>
    <col min="4619" max="4619" width="17.85546875" customWidth="1"/>
    <col min="4620" max="4620" width="8.85546875" customWidth="1"/>
    <col min="4865" max="4865" width="17.140625" bestFit="1" customWidth="1"/>
    <col min="4866" max="4866" width="25.5703125" customWidth="1"/>
    <col min="4867" max="4867" width="16.140625" bestFit="1" customWidth="1"/>
    <col min="4868" max="4868" width="16.140625" customWidth="1"/>
    <col min="4869" max="4869" width="22.140625" customWidth="1"/>
    <col min="4870" max="4870" width="8.85546875" customWidth="1"/>
    <col min="4871" max="4871" width="12.85546875" bestFit="1" customWidth="1"/>
    <col min="4872" max="4872" width="13.85546875" bestFit="1" customWidth="1"/>
    <col min="4873" max="4873" width="18.5703125" customWidth="1"/>
    <col min="4874" max="4874" width="12.85546875" customWidth="1"/>
    <col min="4875" max="4875" width="17.85546875" customWidth="1"/>
    <col min="4876" max="4876" width="8.85546875" customWidth="1"/>
    <col min="5121" max="5121" width="17.140625" bestFit="1" customWidth="1"/>
    <col min="5122" max="5122" width="25.5703125" customWidth="1"/>
    <col min="5123" max="5123" width="16.140625" bestFit="1" customWidth="1"/>
    <col min="5124" max="5124" width="16.140625" customWidth="1"/>
    <col min="5125" max="5125" width="22.140625" customWidth="1"/>
    <col min="5126" max="5126" width="8.85546875" customWidth="1"/>
    <col min="5127" max="5127" width="12.85546875" bestFit="1" customWidth="1"/>
    <col min="5128" max="5128" width="13.85546875" bestFit="1" customWidth="1"/>
    <col min="5129" max="5129" width="18.5703125" customWidth="1"/>
    <col min="5130" max="5130" width="12.85546875" customWidth="1"/>
    <col min="5131" max="5131" width="17.85546875" customWidth="1"/>
    <col min="5132" max="5132" width="8.85546875" customWidth="1"/>
    <col min="5377" max="5377" width="17.140625" bestFit="1" customWidth="1"/>
    <col min="5378" max="5378" width="25.5703125" customWidth="1"/>
    <col min="5379" max="5379" width="16.140625" bestFit="1" customWidth="1"/>
    <col min="5380" max="5380" width="16.140625" customWidth="1"/>
    <col min="5381" max="5381" width="22.140625" customWidth="1"/>
    <col min="5382" max="5382" width="8.85546875" customWidth="1"/>
    <col min="5383" max="5383" width="12.85546875" bestFit="1" customWidth="1"/>
    <col min="5384" max="5384" width="13.85546875" bestFit="1" customWidth="1"/>
    <col min="5385" max="5385" width="18.5703125" customWidth="1"/>
    <col min="5386" max="5386" width="12.85546875" customWidth="1"/>
    <col min="5387" max="5387" width="17.85546875" customWidth="1"/>
    <col min="5388" max="5388" width="8.85546875" customWidth="1"/>
    <col min="5633" max="5633" width="17.140625" bestFit="1" customWidth="1"/>
    <col min="5634" max="5634" width="25.5703125" customWidth="1"/>
    <col min="5635" max="5635" width="16.140625" bestFit="1" customWidth="1"/>
    <col min="5636" max="5636" width="16.140625" customWidth="1"/>
    <col min="5637" max="5637" width="22.140625" customWidth="1"/>
    <col min="5638" max="5638" width="8.85546875" customWidth="1"/>
    <col min="5639" max="5639" width="12.85546875" bestFit="1" customWidth="1"/>
    <col min="5640" max="5640" width="13.85546875" bestFit="1" customWidth="1"/>
    <col min="5641" max="5641" width="18.5703125" customWidth="1"/>
    <col min="5642" max="5642" width="12.85546875" customWidth="1"/>
    <col min="5643" max="5643" width="17.85546875" customWidth="1"/>
    <col min="5644" max="5644" width="8.85546875" customWidth="1"/>
    <col min="5889" max="5889" width="17.140625" bestFit="1" customWidth="1"/>
    <col min="5890" max="5890" width="25.5703125" customWidth="1"/>
    <col min="5891" max="5891" width="16.140625" bestFit="1" customWidth="1"/>
    <col min="5892" max="5892" width="16.140625" customWidth="1"/>
    <col min="5893" max="5893" width="22.140625" customWidth="1"/>
    <col min="5894" max="5894" width="8.85546875" customWidth="1"/>
    <col min="5895" max="5895" width="12.85546875" bestFit="1" customWidth="1"/>
    <col min="5896" max="5896" width="13.85546875" bestFit="1" customWidth="1"/>
    <col min="5897" max="5897" width="18.5703125" customWidth="1"/>
    <col min="5898" max="5898" width="12.85546875" customWidth="1"/>
    <col min="5899" max="5899" width="17.85546875" customWidth="1"/>
    <col min="5900" max="5900" width="8.85546875" customWidth="1"/>
    <col min="6145" max="6145" width="17.140625" bestFit="1" customWidth="1"/>
    <col min="6146" max="6146" width="25.5703125" customWidth="1"/>
    <col min="6147" max="6147" width="16.140625" bestFit="1" customWidth="1"/>
    <col min="6148" max="6148" width="16.140625" customWidth="1"/>
    <col min="6149" max="6149" width="22.140625" customWidth="1"/>
    <col min="6150" max="6150" width="8.85546875" customWidth="1"/>
    <col min="6151" max="6151" width="12.85546875" bestFit="1" customWidth="1"/>
    <col min="6152" max="6152" width="13.85546875" bestFit="1" customWidth="1"/>
    <col min="6153" max="6153" width="18.5703125" customWidth="1"/>
    <col min="6154" max="6154" width="12.85546875" customWidth="1"/>
    <col min="6155" max="6155" width="17.85546875" customWidth="1"/>
    <col min="6156" max="6156" width="8.85546875" customWidth="1"/>
    <col min="6401" max="6401" width="17.140625" bestFit="1" customWidth="1"/>
    <col min="6402" max="6402" width="25.5703125" customWidth="1"/>
    <col min="6403" max="6403" width="16.140625" bestFit="1" customWidth="1"/>
    <col min="6404" max="6404" width="16.140625" customWidth="1"/>
    <col min="6405" max="6405" width="22.140625" customWidth="1"/>
    <col min="6406" max="6406" width="8.85546875" customWidth="1"/>
    <col min="6407" max="6407" width="12.85546875" bestFit="1" customWidth="1"/>
    <col min="6408" max="6408" width="13.85546875" bestFit="1" customWidth="1"/>
    <col min="6409" max="6409" width="18.5703125" customWidth="1"/>
    <col min="6410" max="6410" width="12.85546875" customWidth="1"/>
    <col min="6411" max="6411" width="17.85546875" customWidth="1"/>
    <col min="6412" max="6412" width="8.85546875" customWidth="1"/>
    <col min="6657" max="6657" width="17.140625" bestFit="1" customWidth="1"/>
    <col min="6658" max="6658" width="25.5703125" customWidth="1"/>
    <col min="6659" max="6659" width="16.140625" bestFit="1" customWidth="1"/>
    <col min="6660" max="6660" width="16.140625" customWidth="1"/>
    <col min="6661" max="6661" width="22.140625" customWidth="1"/>
    <col min="6662" max="6662" width="8.85546875" customWidth="1"/>
    <col min="6663" max="6663" width="12.85546875" bestFit="1" customWidth="1"/>
    <col min="6664" max="6664" width="13.85546875" bestFit="1" customWidth="1"/>
    <col min="6665" max="6665" width="18.5703125" customWidth="1"/>
    <col min="6666" max="6666" width="12.85546875" customWidth="1"/>
    <col min="6667" max="6667" width="17.85546875" customWidth="1"/>
    <col min="6668" max="6668" width="8.85546875" customWidth="1"/>
    <col min="6913" max="6913" width="17.140625" bestFit="1" customWidth="1"/>
    <col min="6914" max="6914" width="25.5703125" customWidth="1"/>
    <col min="6915" max="6915" width="16.140625" bestFit="1" customWidth="1"/>
    <col min="6916" max="6916" width="16.140625" customWidth="1"/>
    <col min="6917" max="6917" width="22.140625" customWidth="1"/>
    <col min="6918" max="6918" width="8.85546875" customWidth="1"/>
    <col min="6919" max="6919" width="12.85546875" bestFit="1" customWidth="1"/>
    <col min="6920" max="6920" width="13.85546875" bestFit="1" customWidth="1"/>
    <col min="6921" max="6921" width="18.5703125" customWidth="1"/>
    <col min="6922" max="6922" width="12.85546875" customWidth="1"/>
    <col min="6923" max="6923" width="17.85546875" customWidth="1"/>
    <col min="6924" max="6924" width="8.85546875" customWidth="1"/>
    <col min="7169" max="7169" width="17.140625" bestFit="1" customWidth="1"/>
    <col min="7170" max="7170" width="25.5703125" customWidth="1"/>
    <col min="7171" max="7171" width="16.140625" bestFit="1" customWidth="1"/>
    <col min="7172" max="7172" width="16.140625" customWidth="1"/>
    <col min="7173" max="7173" width="22.140625" customWidth="1"/>
    <col min="7174" max="7174" width="8.85546875" customWidth="1"/>
    <col min="7175" max="7175" width="12.85546875" bestFit="1" customWidth="1"/>
    <col min="7176" max="7176" width="13.85546875" bestFit="1" customWidth="1"/>
    <col min="7177" max="7177" width="18.5703125" customWidth="1"/>
    <col min="7178" max="7178" width="12.85546875" customWidth="1"/>
    <col min="7179" max="7179" width="17.85546875" customWidth="1"/>
    <col min="7180" max="7180" width="8.85546875" customWidth="1"/>
    <col min="7425" max="7425" width="17.140625" bestFit="1" customWidth="1"/>
    <col min="7426" max="7426" width="25.5703125" customWidth="1"/>
    <col min="7427" max="7427" width="16.140625" bestFit="1" customWidth="1"/>
    <col min="7428" max="7428" width="16.140625" customWidth="1"/>
    <col min="7429" max="7429" width="22.140625" customWidth="1"/>
    <col min="7430" max="7430" width="8.85546875" customWidth="1"/>
    <col min="7431" max="7431" width="12.85546875" bestFit="1" customWidth="1"/>
    <col min="7432" max="7432" width="13.85546875" bestFit="1" customWidth="1"/>
    <col min="7433" max="7433" width="18.5703125" customWidth="1"/>
    <col min="7434" max="7434" width="12.85546875" customWidth="1"/>
    <col min="7435" max="7435" width="17.85546875" customWidth="1"/>
    <col min="7436" max="7436" width="8.85546875" customWidth="1"/>
    <col min="7681" max="7681" width="17.140625" bestFit="1" customWidth="1"/>
    <col min="7682" max="7682" width="25.5703125" customWidth="1"/>
    <col min="7683" max="7683" width="16.140625" bestFit="1" customWidth="1"/>
    <col min="7684" max="7684" width="16.140625" customWidth="1"/>
    <col min="7685" max="7685" width="22.140625" customWidth="1"/>
    <col min="7686" max="7686" width="8.85546875" customWidth="1"/>
    <col min="7687" max="7687" width="12.85546875" bestFit="1" customWidth="1"/>
    <col min="7688" max="7688" width="13.85546875" bestFit="1" customWidth="1"/>
    <col min="7689" max="7689" width="18.5703125" customWidth="1"/>
    <col min="7690" max="7690" width="12.85546875" customWidth="1"/>
    <col min="7691" max="7691" width="17.85546875" customWidth="1"/>
    <col min="7692" max="7692" width="8.85546875" customWidth="1"/>
    <col min="7937" max="7937" width="17.140625" bestFit="1" customWidth="1"/>
    <col min="7938" max="7938" width="25.5703125" customWidth="1"/>
    <col min="7939" max="7939" width="16.140625" bestFit="1" customWidth="1"/>
    <col min="7940" max="7940" width="16.140625" customWidth="1"/>
    <col min="7941" max="7941" width="22.140625" customWidth="1"/>
    <col min="7942" max="7942" width="8.85546875" customWidth="1"/>
    <col min="7943" max="7943" width="12.85546875" bestFit="1" customWidth="1"/>
    <col min="7944" max="7944" width="13.85546875" bestFit="1" customWidth="1"/>
    <col min="7945" max="7945" width="18.5703125" customWidth="1"/>
    <col min="7946" max="7946" width="12.85546875" customWidth="1"/>
    <col min="7947" max="7947" width="17.85546875" customWidth="1"/>
    <col min="7948" max="7948" width="8.85546875" customWidth="1"/>
    <col min="8193" max="8193" width="17.140625" bestFit="1" customWidth="1"/>
    <col min="8194" max="8194" width="25.5703125" customWidth="1"/>
    <col min="8195" max="8195" width="16.140625" bestFit="1" customWidth="1"/>
    <col min="8196" max="8196" width="16.140625" customWidth="1"/>
    <col min="8197" max="8197" width="22.140625" customWidth="1"/>
    <col min="8198" max="8198" width="8.85546875" customWidth="1"/>
    <col min="8199" max="8199" width="12.85546875" bestFit="1" customWidth="1"/>
    <col min="8200" max="8200" width="13.85546875" bestFit="1" customWidth="1"/>
    <col min="8201" max="8201" width="18.5703125" customWidth="1"/>
    <col min="8202" max="8202" width="12.85546875" customWidth="1"/>
    <col min="8203" max="8203" width="17.85546875" customWidth="1"/>
    <col min="8204" max="8204" width="8.85546875" customWidth="1"/>
    <col min="8449" max="8449" width="17.140625" bestFit="1" customWidth="1"/>
    <col min="8450" max="8450" width="25.5703125" customWidth="1"/>
    <col min="8451" max="8451" width="16.140625" bestFit="1" customWidth="1"/>
    <col min="8452" max="8452" width="16.140625" customWidth="1"/>
    <col min="8453" max="8453" width="22.140625" customWidth="1"/>
    <col min="8454" max="8454" width="8.85546875" customWidth="1"/>
    <col min="8455" max="8455" width="12.85546875" bestFit="1" customWidth="1"/>
    <col min="8456" max="8456" width="13.85546875" bestFit="1" customWidth="1"/>
    <col min="8457" max="8457" width="18.5703125" customWidth="1"/>
    <col min="8458" max="8458" width="12.85546875" customWidth="1"/>
    <col min="8459" max="8459" width="17.85546875" customWidth="1"/>
    <col min="8460" max="8460" width="8.85546875" customWidth="1"/>
    <col min="8705" max="8705" width="17.140625" bestFit="1" customWidth="1"/>
    <col min="8706" max="8706" width="25.5703125" customWidth="1"/>
    <col min="8707" max="8707" width="16.140625" bestFit="1" customWidth="1"/>
    <col min="8708" max="8708" width="16.140625" customWidth="1"/>
    <col min="8709" max="8709" width="22.140625" customWidth="1"/>
    <col min="8710" max="8710" width="8.85546875" customWidth="1"/>
    <col min="8711" max="8711" width="12.85546875" bestFit="1" customWidth="1"/>
    <col min="8712" max="8712" width="13.85546875" bestFit="1" customWidth="1"/>
    <col min="8713" max="8713" width="18.5703125" customWidth="1"/>
    <col min="8714" max="8714" width="12.85546875" customWidth="1"/>
    <col min="8715" max="8715" width="17.85546875" customWidth="1"/>
    <col min="8716" max="8716" width="8.85546875" customWidth="1"/>
    <col min="8961" max="8961" width="17.140625" bestFit="1" customWidth="1"/>
    <col min="8962" max="8962" width="25.5703125" customWidth="1"/>
    <col min="8963" max="8963" width="16.140625" bestFit="1" customWidth="1"/>
    <col min="8964" max="8964" width="16.140625" customWidth="1"/>
    <col min="8965" max="8965" width="22.140625" customWidth="1"/>
    <col min="8966" max="8966" width="8.85546875" customWidth="1"/>
    <col min="8967" max="8967" width="12.85546875" bestFit="1" customWidth="1"/>
    <col min="8968" max="8968" width="13.85546875" bestFit="1" customWidth="1"/>
    <col min="8969" max="8969" width="18.5703125" customWidth="1"/>
    <col min="8970" max="8970" width="12.85546875" customWidth="1"/>
    <col min="8971" max="8971" width="17.85546875" customWidth="1"/>
    <col min="8972" max="8972" width="8.85546875" customWidth="1"/>
    <col min="9217" max="9217" width="17.140625" bestFit="1" customWidth="1"/>
    <col min="9218" max="9218" width="25.5703125" customWidth="1"/>
    <col min="9219" max="9219" width="16.140625" bestFit="1" customWidth="1"/>
    <col min="9220" max="9220" width="16.140625" customWidth="1"/>
    <col min="9221" max="9221" width="22.140625" customWidth="1"/>
    <col min="9222" max="9222" width="8.85546875" customWidth="1"/>
    <col min="9223" max="9223" width="12.85546875" bestFit="1" customWidth="1"/>
    <col min="9224" max="9224" width="13.85546875" bestFit="1" customWidth="1"/>
    <col min="9225" max="9225" width="18.5703125" customWidth="1"/>
    <col min="9226" max="9226" width="12.85546875" customWidth="1"/>
    <col min="9227" max="9227" width="17.85546875" customWidth="1"/>
    <col min="9228" max="9228" width="8.85546875" customWidth="1"/>
    <col min="9473" max="9473" width="17.140625" bestFit="1" customWidth="1"/>
    <col min="9474" max="9474" width="25.5703125" customWidth="1"/>
    <col min="9475" max="9475" width="16.140625" bestFit="1" customWidth="1"/>
    <col min="9476" max="9476" width="16.140625" customWidth="1"/>
    <col min="9477" max="9477" width="22.140625" customWidth="1"/>
    <col min="9478" max="9478" width="8.85546875" customWidth="1"/>
    <col min="9479" max="9479" width="12.85546875" bestFit="1" customWidth="1"/>
    <col min="9480" max="9480" width="13.85546875" bestFit="1" customWidth="1"/>
    <col min="9481" max="9481" width="18.5703125" customWidth="1"/>
    <col min="9482" max="9482" width="12.85546875" customWidth="1"/>
    <col min="9483" max="9483" width="17.85546875" customWidth="1"/>
    <col min="9484" max="9484" width="8.85546875" customWidth="1"/>
    <col min="9729" max="9729" width="17.140625" bestFit="1" customWidth="1"/>
    <col min="9730" max="9730" width="25.5703125" customWidth="1"/>
    <col min="9731" max="9731" width="16.140625" bestFit="1" customWidth="1"/>
    <col min="9732" max="9732" width="16.140625" customWidth="1"/>
    <col min="9733" max="9733" width="22.140625" customWidth="1"/>
    <col min="9734" max="9734" width="8.85546875" customWidth="1"/>
    <col min="9735" max="9735" width="12.85546875" bestFit="1" customWidth="1"/>
    <col min="9736" max="9736" width="13.85546875" bestFit="1" customWidth="1"/>
    <col min="9737" max="9737" width="18.5703125" customWidth="1"/>
    <col min="9738" max="9738" width="12.85546875" customWidth="1"/>
    <col min="9739" max="9739" width="17.85546875" customWidth="1"/>
    <col min="9740" max="9740" width="8.85546875" customWidth="1"/>
    <col min="9985" max="9985" width="17.140625" bestFit="1" customWidth="1"/>
    <col min="9986" max="9986" width="25.5703125" customWidth="1"/>
    <col min="9987" max="9987" width="16.140625" bestFit="1" customWidth="1"/>
    <col min="9988" max="9988" width="16.140625" customWidth="1"/>
    <col min="9989" max="9989" width="22.140625" customWidth="1"/>
    <col min="9990" max="9990" width="8.85546875" customWidth="1"/>
    <col min="9991" max="9991" width="12.85546875" bestFit="1" customWidth="1"/>
    <col min="9992" max="9992" width="13.85546875" bestFit="1" customWidth="1"/>
    <col min="9993" max="9993" width="18.5703125" customWidth="1"/>
    <col min="9994" max="9994" width="12.85546875" customWidth="1"/>
    <col min="9995" max="9995" width="17.85546875" customWidth="1"/>
    <col min="9996" max="9996" width="8.85546875" customWidth="1"/>
    <col min="10241" max="10241" width="17.140625" bestFit="1" customWidth="1"/>
    <col min="10242" max="10242" width="25.5703125" customWidth="1"/>
    <col min="10243" max="10243" width="16.140625" bestFit="1" customWidth="1"/>
    <col min="10244" max="10244" width="16.140625" customWidth="1"/>
    <col min="10245" max="10245" width="22.140625" customWidth="1"/>
    <col min="10246" max="10246" width="8.85546875" customWidth="1"/>
    <col min="10247" max="10247" width="12.85546875" bestFit="1" customWidth="1"/>
    <col min="10248" max="10248" width="13.85546875" bestFit="1" customWidth="1"/>
    <col min="10249" max="10249" width="18.5703125" customWidth="1"/>
    <col min="10250" max="10250" width="12.85546875" customWidth="1"/>
    <col min="10251" max="10251" width="17.85546875" customWidth="1"/>
    <col min="10252" max="10252" width="8.85546875" customWidth="1"/>
    <col min="10497" max="10497" width="17.140625" bestFit="1" customWidth="1"/>
    <col min="10498" max="10498" width="25.5703125" customWidth="1"/>
    <col min="10499" max="10499" width="16.140625" bestFit="1" customWidth="1"/>
    <col min="10500" max="10500" width="16.140625" customWidth="1"/>
    <col min="10501" max="10501" width="22.140625" customWidth="1"/>
    <col min="10502" max="10502" width="8.85546875" customWidth="1"/>
    <col min="10503" max="10503" width="12.85546875" bestFit="1" customWidth="1"/>
    <col min="10504" max="10504" width="13.85546875" bestFit="1" customWidth="1"/>
    <col min="10505" max="10505" width="18.5703125" customWidth="1"/>
    <col min="10506" max="10506" width="12.85546875" customWidth="1"/>
    <col min="10507" max="10507" width="17.85546875" customWidth="1"/>
    <col min="10508" max="10508" width="8.85546875" customWidth="1"/>
    <col min="10753" max="10753" width="17.140625" bestFit="1" customWidth="1"/>
    <col min="10754" max="10754" width="25.5703125" customWidth="1"/>
    <col min="10755" max="10755" width="16.140625" bestFit="1" customWidth="1"/>
    <col min="10756" max="10756" width="16.140625" customWidth="1"/>
    <col min="10757" max="10757" width="22.140625" customWidth="1"/>
    <col min="10758" max="10758" width="8.85546875" customWidth="1"/>
    <col min="10759" max="10759" width="12.85546875" bestFit="1" customWidth="1"/>
    <col min="10760" max="10760" width="13.85546875" bestFit="1" customWidth="1"/>
    <col min="10761" max="10761" width="18.5703125" customWidth="1"/>
    <col min="10762" max="10762" width="12.85546875" customWidth="1"/>
    <col min="10763" max="10763" width="17.85546875" customWidth="1"/>
    <col min="10764" max="10764" width="8.85546875" customWidth="1"/>
    <col min="11009" max="11009" width="17.140625" bestFit="1" customWidth="1"/>
    <col min="11010" max="11010" width="25.5703125" customWidth="1"/>
    <col min="11011" max="11011" width="16.140625" bestFit="1" customWidth="1"/>
    <col min="11012" max="11012" width="16.140625" customWidth="1"/>
    <col min="11013" max="11013" width="22.140625" customWidth="1"/>
    <col min="11014" max="11014" width="8.85546875" customWidth="1"/>
    <col min="11015" max="11015" width="12.85546875" bestFit="1" customWidth="1"/>
    <col min="11016" max="11016" width="13.85546875" bestFit="1" customWidth="1"/>
    <col min="11017" max="11017" width="18.5703125" customWidth="1"/>
    <col min="11018" max="11018" width="12.85546875" customWidth="1"/>
    <col min="11019" max="11019" width="17.85546875" customWidth="1"/>
    <col min="11020" max="11020" width="8.85546875" customWidth="1"/>
    <col min="11265" max="11265" width="17.140625" bestFit="1" customWidth="1"/>
    <col min="11266" max="11266" width="25.5703125" customWidth="1"/>
    <col min="11267" max="11267" width="16.140625" bestFit="1" customWidth="1"/>
    <col min="11268" max="11268" width="16.140625" customWidth="1"/>
    <col min="11269" max="11269" width="22.140625" customWidth="1"/>
    <col min="11270" max="11270" width="8.85546875" customWidth="1"/>
    <col min="11271" max="11271" width="12.85546875" bestFit="1" customWidth="1"/>
    <col min="11272" max="11272" width="13.85546875" bestFit="1" customWidth="1"/>
    <col min="11273" max="11273" width="18.5703125" customWidth="1"/>
    <col min="11274" max="11274" width="12.85546875" customWidth="1"/>
    <col min="11275" max="11275" width="17.85546875" customWidth="1"/>
    <col min="11276" max="11276" width="8.85546875" customWidth="1"/>
    <col min="11521" max="11521" width="17.140625" bestFit="1" customWidth="1"/>
    <col min="11522" max="11522" width="25.5703125" customWidth="1"/>
    <col min="11523" max="11523" width="16.140625" bestFit="1" customWidth="1"/>
    <col min="11524" max="11524" width="16.140625" customWidth="1"/>
    <col min="11525" max="11525" width="22.140625" customWidth="1"/>
    <col min="11526" max="11526" width="8.85546875" customWidth="1"/>
    <col min="11527" max="11527" width="12.85546875" bestFit="1" customWidth="1"/>
    <col min="11528" max="11528" width="13.85546875" bestFit="1" customWidth="1"/>
    <col min="11529" max="11529" width="18.5703125" customWidth="1"/>
    <col min="11530" max="11530" width="12.85546875" customWidth="1"/>
    <col min="11531" max="11531" width="17.85546875" customWidth="1"/>
    <col min="11532" max="11532" width="8.85546875" customWidth="1"/>
    <col min="11777" max="11777" width="17.140625" bestFit="1" customWidth="1"/>
    <col min="11778" max="11778" width="25.5703125" customWidth="1"/>
    <col min="11779" max="11779" width="16.140625" bestFit="1" customWidth="1"/>
    <col min="11780" max="11780" width="16.140625" customWidth="1"/>
    <col min="11781" max="11781" width="22.140625" customWidth="1"/>
    <col min="11782" max="11782" width="8.85546875" customWidth="1"/>
    <col min="11783" max="11783" width="12.85546875" bestFit="1" customWidth="1"/>
    <col min="11784" max="11784" width="13.85546875" bestFit="1" customWidth="1"/>
    <col min="11785" max="11785" width="18.5703125" customWidth="1"/>
    <col min="11786" max="11786" width="12.85546875" customWidth="1"/>
    <col min="11787" max="11787" width="17.85546875" customWidth="1"/>
    <col min="11788" max="11788" width="8.85546875" customWidth="1"/>
    <col min="12033" max="12033" width="17.140625" bestFit="1" customWidth="1"/>
    <col min="12034" max="12034" width="25.5703125" customWidth="1"/>
    <col min="12035" max="12035" width="16.140625" bestFit="1" customWidth="1"/>
    <col min="12036" max="12036" width="16.140625" customWidth="1"/>
    <col min="12037" max="12037" width="22.140625" customWidth="1"/>
    <col min="12038" max="12038" width="8.85546875" customWidth="1"/>
    <col min="12039" max="12039" width="12.85546875" bestFit="1" customWidth="1"/>
    <col min="12040" max="12040" width="13.85546875" bestFit="1" customWidth="1"/>
    <col min="12041" max="12041" width="18.5703125" customWidth="1"/>
    <col min="12042" max="12042" width="12.85546875" customWidth="1"/>
    <col min="12043" max="12043" width="17.85546875" customWidth="1"/>
    <col min="12044" max="12044" width="8.85546875" customWidth="1"/>
    <col min="12289" max="12289" width="17.140625" bestFit="1" customWidth="1"/>
    <col min="12290" max="12290" width="25.5703125" customWidth="1"/>
    <col min="12291" max="12291" width="16.140625" bestFit="1" customWidth="1"/>
    <col min="12292" max="12292" width="16.140625" customWidth="1"/>
    <col min="12293" max="12293" width="22.140625" customWidth="1"/>
    <col min="12294" max="12294" width="8.85546875" customWidth="1"/>
    <col min="12295" max="12295" width="12.85546875" bestFit="1" customWidth="1"/>
    <col min="12296" max="12296" width="13.85546875" bestFit="1" customWidth="1"/>
    <col min="12297" max="12297" width="18.5703125" customWidth="1"/>
    <col min="12298" max="12298" width="12.85546875" customWidth="1"/>
    <col min="12299" max="12299" width="17.85546875" customWidth="1"/>
    <col min="12300" max="12300" width="8.85546875" customWidth="1"/>
    <col min="12545" max="12545" width="17.140625" bestFit="1" customWidth="1"/>
    <col min="12546" max="12546" width="25.5703125" customWidth="1"/>
    <col min="12547" max="12547" width="16.140625" bestFit="1" customWidth="1"/>
    <col min="12548" max="12548" width="16.140625" customWidth="1"/>
    <col min="12549" max="12549" width="22.140625" customWidth="1"/>
    <col min="12550" max="12550" width="8.85546875" customWidth="1"/>
    <col min="12551" max="12551" width="12.85546875" bestFit="1" customWidth="1"/>
    <col min="12552" max="12552" width="13.85546875" bestFit="1" customWidth="1"/>
    <col min="12553" max="12553" width="18.5703125" customWidth="1"/>
    <col min="12554" max="12554" width="12.85546875" customWidth="1"/>
    <col min="12555" max="12555" width="17.85546875" customWidth="1"/>
    <col min="12556" max="12556" width="8.85546875" customWidth="1"/>
    <col min="12801" max="12801" width="17.140625" bestFit="1" customWidth="1"/>
    <col min="12802" max="12802" width="25.5703125" customWidth="1"/>
    <col min="12803" max="12803" width="16.140625" bestFit="1" customWidth="1"/>
    <col min="12804" max="12804" width="16.140625" customWidth="1"/>
    <col min="12805" max="12805" width="22.140625" customWidth="1"/>
    <col min="12806" max="12806" width="8.85546875" customWidth="1"/>
    <col min="12807" max="12807" width="12.85546875" bestFit="1" customWidth="1"/>
    <col min="12808" max="12808" width="13.85546875" bestFit="1" customWidth="1"/>
    <col min="12809" max="12809" width="18.5703125" customWidth="1"/>
    <col min="12810" max="12810" width="12.85546875" customWidth="1"/>
    <col min="12811" max="12811" width="17.85546875" customWidth="1"/>
    <col min="12812" max="12812" width="8.85546875" customWidth="1"/>
    <col min="13057" max="13057" width="17.140625" bestFit="1" customWidth="1"/>
    <col min="13058" max="13058" width="25.5703125" customWidth="1"/>
    <col min="13059" max="13059" width="16.140625" bestFit="1" customWidth="1"/>
    <col min="13060" max="13060" width="16.140625" customWidth="1"/>
    <col min="13061" max="13061" width="22.140625" customWidth="1"/>
    <col min="13062" max="13062" width="8.85546875" customWidth="1"/>
    <col min="13063" max="13063" width="12.85546875" bestFit="1" customWidth="1"/>
    <col min="13064" max="13064" width="13.85546875" bestFit="1" customWidth="1"/>
    <col min="13065" max="13065" width="18.5703125" customWidth="1"/>
    <col min="13066" max="13066" width="12.85546875" customWidth="1"/>
    <col min="13067" max="13067" width="17.85546875" customWidth="1"/>
    <col min="13068" max="13068" width="8.85546875" customWidth="1"/>
    <col min="13313" max="13313" width="17.140625" bestFit="1" customWidth="1"/>
    <col min="13314" max="13314" width="25.5703125" customWidth="1"/>
    <col min="13315" max="13315" width="16.140625" bestFit="1" customWidth="1"/>
    <col min="13316" max="13316" width="16.140625" customWidth="1"/>
    <col min="13317" max="13317" width="22.140625" customWidth="1"/>
    <col min="13318" max="13318" width="8.85546875" customWidth="1"/>
    <col min="13319" max="13319" width="12.85546875" bestFit="1" customWidth="1"/>
    <col min="13320" max="13320" width="13.85546875" bestFit="1" customWidth="1"/>
    <col min="13321" max="13321" width="18.5703125" customWidth="1"/>
    <col min="13322" max="13322" width="12.85546875" customWidth="1"/>
    <col min="13323" max="13323" width="17.85546875" customWidth="1"/>
    <col min="13324" max="13324" width="8.85546875" customWidth="1"/>
    <col min="13569" max="13569" width="17.140625" bestFit="1" customWidth="1"/>
    <col min="13570" max="13570" width="25.5703125" customWidth="1"/>
    <col min="13571" max="13571" width="16.140625" bestFit="1" customWidth="1"/>
    <col min="13572" max="13572" width="16.140625" customWidth="1"/>
    <col min="13573" max="13573" width="22.140625" customWidth="1"/>
    <col min="13574" max="13574" width="8.85546875" customWidth="1"/>
    <col min="13575" max="13575" width="12.85546875" bestFit="1" customWidth="1"/>
    <col min="13576" max="13576" width="13.85546875" bestFit="1" customWidth="1"/>
    <col min="13577" max="13577" width="18.5703125" customWidth="1"/>
    <col min="13578" max="13578" width="12.85546875" customWidth="1"/>
    <col min="13579" max="13579" width="17.85546875" customWidth="1"/>
    <col min="13580" max="13580" width="8.85546875" customWidth="1"/>
    <col min="13825" max="13825" width="17.140625" bestFit="1" customWidth="1"/>
    <col min="13826" max="13826" width="25.5703125" customWidth="1"/>
    <col min="13827" max="13827" width="16.140625" bestFit="1" customWidth="1"/>
    <col min="13828" max="13828" width="16.140625" customWidth="1"/>
    <col min="13829" max="13829" width="22.140625" customWidth="1"/>
    <col min="13830" max="13830" width="8.85546875" customWidth="1"/>
    <col min="13831" max="13831" width="12.85546875" bestFit="1" customWidth="1"/>
    <col min="13832" max="13832" width="13.85546875" bestFit="1" customWidth="1"/>
    <col min="13833" max="13833" width="18.5703125" customWidth="1"/>
    <col min="13834" max="13834" width="12.85546875" customWidth="1"/>
    <col min="13835" max="13835" width="17.85546875" customWidth="1"/>
    <col min="13836" max="13836" width="8.85546875" customWidth="1"/>
    <col min="14081" max="14081" width="17.140625" bestFit="1" customWidth="1"/>
    <col min="14082" max="14082" width="25.5703125" customWidth="1"/>
    <col min="14083" max="14083" width="16.140625" bestFit="1" customWidth="1"/>
    <col min="14084" max="14084" width="16.140625" customWidth="1"/>
    <col min="14085" max="14085" width="22.140625" customWidth="1"/>
    <col min="14086" max="14086" width="8.85546875" customWidth="1"/>
    <col min="14087" max="14087" width="12.85546875" bestFit="1" customWidth="1"/>
    <col min="14088" max="14088" width="13.85546875" bestFit="1" customWidth="1"/>
    <col min="14089" max="14089" width="18.5703125" customWidth="1"/>
    <col min="14090" max="14090" width="12.85546875" customWidth="1"/>
    <col min="14091" max="14091" width="17.85546875" customWidth="1"/>
    <col min="14092" max="14092" width="8.85546875" customWidth="1"/>
    <col min="14337" max="14337" width="17.140625" bestFit="1" customWidth="1"/>
    <col min="14338" max="14338" width="25.5703125" customWidth="1"/>
    <col min="14339" max="14339" width="16.140625" bestFit="1" customWidth="1"/>
    <col min="14340" max="14340" width="16.140625" customWidth="1"/>
    <col min="14341" max="14341" width="22.140625" customWidth="1"/>
    <col min="14342" max="14342" width="8.85546875" customWidth="1"/>
    <col min="14343" max="14343" width="12.85546875" bestFit="1" customWidth="1"/>
    <col min="14344" max="14344" width="13.85546875" bestFit="1" customWidth="1"/>
    <col min="14345" max="14345" width="18.5703125" customWidth="1"/>
    <col min="14346" max="14346" width="12.85546875" customWidth="1"/>
    <col min="14347" max="14347" width="17.85546875" customWidth="1"/>
    <col min="14348" max="14348" width="8.85546875" customWidth="1"/>
    <col min="14593" max="14593" width="17.140625" bestFit="1" customWidth="1"/>
    <col min="14594" max="14594" width="25.5703125" customWidth="1"/>
    <col min="14595" max="14595" width="16.140625" bestFit="1" customWidth="1"/>
    <col min="14596" max="14596" width="16.140625" customWidth="1"/>
    <col min="14597" max="14597" width="22.140625" customWidth="1"/>
    <col min="14598" max="14598" width="8.85546875" customWidth="1"/>
    <col min="14599" max="14599" width="12.85546875" bestFit="1" customWidth="1"/>
    <col min="14600" max="14600" width="13.85546875" bestFit="1" customWidth="1"/>
    <col min="14601" max="14601" width="18.5703125" customWidth="1"/>
    <col min="14602" max="14602" width="12.85546875" customWidth="1"/>
    <col min="14603" max="14603" width="17.85546875" customWidth="1"/>
    <col min="14604" max="14604" width="8.85546875" customWidth="1"/>
    <col min="14849" max="14849" width="17.140625" bestFit="1" customWidth="1"/>
    <col min="14850" max="14850" width="25.5703125" customWidth="1"/>
    <col min="14851" max="14851" width="16.140625" bestFit="1" customWidth="1"/>
    <col min="14852" max="14852" width="16.140625" customWidth="1"/>
    <col min="14853" max="14853" width="22.140625" customWidth="1"/>
    <col min="14854" max="14854" width="8.85546875" customWidth="1"/>
    <col min="14855" max="14855" width="12.85546875" bestFit="1" customWidth="1"/>
    <col min="14856" max="14856" width="13.85546875" bestFit="1" customWidth="1"/>
    <col min="14857" max="14857" width="18.5703125" customWidth="1"/>
    <col min="14858" max="14858" width="12.85546875" customWidth="1"/>
    <col min="14859" max="14859" width="17.85546875" customWidth="1"/>
    <col min="14860" max="14860" width="8.85546875" customWidth="1"/>
    <col min="15105" max="15105" width="17.140625" bestFit="1" customWidth="1"/>
    <col min="15106" max="15106" width="25.5703125" customWidth="1"/>
    <col min="15107" max="15107" width="16.140625" bestFit="1" customWidth="1"/>
    <col min="15108" max="15108" width="16.140625" customWidth="1"/>
    <col min="15109" max="15109" width="22.140625" customWidth="1"/>
    <col min="15110" max="15110" width="8.85546875" customWidth="1"/>
    <col min="15111" max="15111" width="12.85546875" bestFit="1" customWidth="1"/>
    <col min="15112" max="15112" width="13.85546875" bestFit="1" customWidth="1"/>
    <col min="15113" max="15113" width="18.5703125" customWidth="1"/>
    <col min="15114" max="15114" width="12.85546875" customWidth="1"/>
    <col min="15115" max="15115" width="17.85546875" customWidth="1"/>
    <col min="15116" max="15116" width="8.85546875" customWidth="1"/>
    <col min="15361" max="15361" width="17.140625" bestFit="1" customWidth="1"/>
    <col min="15362" max="15362" width="25.5703125" customWidth="1"/>
    <col min="15363" max="15363" width="16.140625" bestFit="1" customWidth="1"/>
    <col min="15364" max="15364" width="16.140625" customWidth="1"/>
    <col min="15365" max="15365" width="22.140625" customWidth="1"/>
    <col min="15366" max="15366" width="8.85546875" customWidth="1"/>
    <col min="15367" max="15367" width="12.85546875" bestFit="1" customWidth="1"/>
    <col min="15368" max="15368" width="13.85546875" bestFit="1" customWidth="1"/>
    <col min="15369" max="15369" width="18.5703125" customWidth="1"/>
    <col min="15370" max="15370" width="12.85546875" customWidth="1"/>
    <col min="15371" max="15371" width="17.85546875" customWidth="1"/>
    <col min="15372" max="15372" width="8.85546875" customWidth="1"/>
    <col min="15617" max="15617" width="17.140625" bestFit="1" customWidth="1"/>
    <col min="15618" max="15618" width="25.5703125" customWidth="1"/>
    <col min="15619" max="15619" width="16.140625" bestFit="1" customWidth="1"/>
    <col min="15620" max="15620" width="16.140625" customWidth="1"/>
    <col min="15621" max="15621" width="22.140625" customWidth="1"/>
    <col min="15622" max="15622" width="8.85546875" customWidth="1"/>
    <col min="15623" max="15623" width="12.85546875" bestFit="1" customWidth="1"/>
    <col min="15624" max="15624" width="13.85546875" bestFit="1" customWidth="1"/>
    <col min="15625" max="15625" width="18.5703125" customWidth="1"/>
    <col min="15626" max="15626" width="12.85546875" customWidth="1"/>
    <col min="15627" max="15627" width="17.85546875" customWidth="1"/>
    <col min="15628" max="15628" width="8.85546875" customWidth="1"/>
    <col min="15873" max="15873" width="17.140625" bestFit="1" customWidth="1"/>
    <col min="15874" max="15874" width="25.5703125" customWidth="1"/>
    <col min="15875" max="15875" width="16.140625" bestFit="1" customWidth="1"/>
    <col min="15876" max="15876" width="16.140625" customWidth="1"/>
    <col min="15877" max="15877" width="22.140625" customWidth="1"/>
    <col min="15878" max="15878" width="8.85546875" customWidth="1"/>
    <col min="15879" max="15879" width="12.85546875" bestFit="1" customWidth="1"/>
    <col min="15880" max="15880" width="13.85546875" bestFit="1" customWidth="1"/>
    <col min="15881" max="15881" width="18.5703125" customWidth="1"/>
    <col min="15882" max="15882" width="12.85546875" customWidth="1"/>
    <col min="15883" max="15883" width="17.85546875" customWidth="1"/>
    <col min="15884" max="15884" width="8.85546875" customWidth="1"/>
    <col min="16129" max="16129" width="17.140625" bestFit="1" customWidth="1"/>
    <col min="16130" max="16130" width="25.5703125" customWidth="1"/>
    <col min="16131" max="16131" width="16.140625" bestFit="1" customWidth="1"/>
    <col min="16132" max="16132" width="16.140625" customWidth="1"/>
    <col min="16133" max="16133" width="22.140625" customWidth="1"/>
    <col min="16134" max="16134" width="8.85546875" customWidth="1"/>
    <col min="16135" max="16135" width="12.85546875" bestFit="1" customWidth="1"/>
    <col min="16136" max="16136" width="13.85546875" bestFit="1" customWidth="1"/>
    <col min="16137" max="16137" width="18.5703125" customWidth="1"/>
    <col min="16138" max="16138" width="12.85546875" customWidth="1"/>
    <col min="16139" max="16139" width="17.85546875" customWidth="1"/>
    <col min="16140" max="16140" width="8.85546875" customWidth="1"/>
  </cols>
  <sheetData>
    <row r="1" spans="1:12" ht="15.75" x14ac:dyDescent="0.25">
      <c r="A1" s="68" t="s">
        <v>43</v>
      </c>
      <c r="K1" s="2"/>
    </row>
    <row r="2" spans="1:12" x14ac:dyDescent="0.25">
      <c r="K2" s="2"/>
    </row>
    <row r="3" spans="1:12" x14ac:dyDescent="0.25">
      <c r="K3" s="2"/>
    </row>
    <row r="4" spans="1:12" x14ac:dyDescent="0.25">
      <c r="K4" s="2"/>
    </row>
    <row r="5" spans="1:12" x14ac:dyDescent="0.25">
      <c r="K5" s="2"/>
    </row>
    <row r="6" spans="1:12" s="5" customFormat="1" ht="45" x14ac:dyDescent="0.25">
      <c r="A6" s="3" t="s">
        <v>0</v>
      </c>
      <c r="B6" s="3" t="s">
        <v>1</v>
      </c>
      <c r="C6" s="3" t="s">
        <v>42</v>
      </c>
      <c r="D6" s="3" t="s">
        <v>2</v>
      </c>
      <c r="E6" s="3" t="s">
        <v>41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4"/>
    </row>
    <row r="7" spans="1:12" s="14" customFormat="1" x14ac:dyDescent="0.25">
      <c r="A7" s="73" t="s">
        <v>40</v>
      </c>
      <c r="B7" s="6" t="s">
        <v>9</v>
      </c>
      <c r="C7" s="7">
        <v>77000</v>
      </c>
      <c r="D7" s="7">
        <f t="shared" ref="D7:D16" si="0">C7*0.07</f>
        <v>5390.0000000000009</v>
      </c>
      <c r="E7" s="7">
        <f t="shared" ref="E7:E16" si="1">C7*1.07</f>
        <v>82390</v>
      </c>
      <c r="F7" s="8">
        <v>4.5999999999999999E-2</v>
      </c>
      <c r="G7" s="9">
        <v>43831</v>
      </c>
      <c r="H7" s="10">
        <v>60</v>
      </c>
      <c r="I7" s="65">
        <f>'Ikla piiripunkt'!F16</f>
        <v>1539.748</v>
      </c>
      <c r="J7" s="11" t="s">
        <v>18</v>
      </c>
      <c r="K7" s="12">
        <v>45627</v>
      </c>
      <c r="L7" s="13"/>
    </row>
    <row r="8" spans="1:12" s="14" customFormat="1" x14ac:dyDescent="0.25">
      <c r="A8" s="74"/>
      <c r="B8" s="6" t="s">
        <v>10</v>
      </c>
      <c r="C8" s="7">
        <v>3500</v>
      </c>
      <c r="D8" s="7">
        <f t="shared" si="0"/>
        <v>245.00000000000003</v>
      </c>
      <c r="E8" s="7">
        <f t="shared" si="1"/>
        <v>3745</v>
      </c>
      <c r="F8" s="8">
        <v>4.5999999999999999E-2</v>
      </c>
      <c r="G8" s="9">
        <f t="shared" ref="G8:G10" si="2">G7</f>
        <v>43831</v>
      </c>
      <c r="H8" s="10">
        <v>36</v>
      </c>
      <c r="I8" s="66">
        <f>'Lossiplats 4, Haapsalu'!F16</f>
        <v>111.57</v>
      </c>
      <c r="J8" s="11">
        <v>44926</v>
      </c>
      <c r="K8" s="12">
        <v>44896</v>
      </c>
      <c r="L8" s="13"/>
    </row>
    <row r="9" spans="1:12" s="14" customFormat="1" x14ac:dyDescent="0.25">
      <c r="A9" s="74"/>
      <c r="B9" s="6" t="s">
        <v>11</v>
      </c>
      <c r="C9" s="7">
        <v>35000</v>
      </c>
      <c r="D9" s="7">
        <f t="shared" si="0"/>
        <v>2450.0000000000005</v>
      </c>
      <c r="E9" s="7">
        <f t="shared" si="1"/>
        <v>37450</v>
      </c>
      <c r="F9" s="8">
        <v>4.5999999999999999E-2</v>
      </c>
      <c r="G9" s="9">
        <f t="shared" si="2"/>
        <v>43831</v>
      </c>
      <c r="H9" s="10">
        <v>34</v>
      </c>
      <c r="I9" s="66">
        <f>'Pargi tn 1, Viljandi'!F16</f>
        <v>1176.915</v>
      </c>
      <c r="J9" s="9">
        <v>44865</v>
      </c>
      <c r="K9" s="12">
        <v>44835</v>
      </c>
      <c r="L9" s="13"/>
    </row>
    <row r="10" spans="1:12" s="14" customFormat="1" x14ac:dyDescent="0.25">
      <c r="A10" s="74"/>
      <c r="B10" s="6" t="s">
        <v>12</v>
      </c>
      <c r="C10" s="7">
        <v>7573</v>
      </c>
      <c r="D10" s="7">
        <f t="shared" si="0"/>
        <v>530.11</v>
      </c>
      <c r="E10" s="7">
        <f t="shared" si="1"/>
        <v>8103.1100000000006</v>
      </c>
      <c r="F10" s="8">
        <v>4.5999999999999999E-2</v>
      </c>
      <c r="G10" s="9">
        <f t="shared" si="2"/>
        <v>43831</v>
      </c>
      <c r="H10" s="10">
        <v>36</v>
      </c>
      <c r="I10" s="66">
        <f>'Pikk tn 18, Pärnu'!F16</f>
        <v>241.40199999999999</v>
      </c>
      <c r="J10" s="9">
        <v>44926</v>
      </c>
      <c r="K10" s="12">
        <v>44896</v>
      </c>
      <c r="L10" s="13"/>
    </row>
    <row r="11" spans="1:12" s="14" customFormat="1" x14ac:dyDescent="0.25">
      <c r="A11" s="74"/>
      <c r="B11" s="69" t="s">
        <v>44</v>
      </c>
      <c r="C11" s="70">
        <v>2994.46</v>
      </c>
      <c r="D11" s="70">
        <f t="shared" si="0"/>
        <v>209.61220000000003</v>
      </c>
      <c r="E11" s="70">
        <f t="shared" si="1"/>
        <v>3204.0722000000001</v>
      </c>
      <c r="F11" s="8">
        <v>4.5999999999999999E-2</v>
      </c>
      <c r="G11" s="9">
        <v>43831</v>
      </c>
      <c r="H11" s="10">
        <v>60</v>
      </c>
      <c r="I11" s="76">
        <f>'Rahu tn 38, Jõhvi'!F16</f>
        <v>59.878</v>
      </c>
      <c r="J11" s="9">
        <v>46468</v>
      </c>
      <c r="K11" s="12">
        <v>45627</v>
      </c>
      <c r="L11" s="13"/>
    </row>
    <row r="12" spans="1:12" s="14" customFormat="1" x14ac:dyDescent="0.25">
      <c r="A12" s="74"/>
      <c r="B12" s="10" t="s">
        <v>13</v>
      </c>
      <c r="C12" s="7">
        <v>35800</v>
      </c>
      <c r="D12" s="7">
        <f t="shared" si="0"/>
        <v>2506.0000000000005</v>
      </c>
      <c r="E12" s="7">
        <f t="shared" si="1"/>
        <v>38306</v>
      </c>
      <c r="F12" s="8">
        <v>4.5999999999999999E-2</v>
      </c>
      <c r="G12" s="9">
        <f>G10</f>
        <v>43831</v>
      </c>
      <c r="H12" s="10">
        <v>60</v>
      </c>
      <c r="I12" s="66">
        <f>'Sadama tn 26, Kärdla'!F16</f>
        <v>715.88300000000004</v>
      </c>
      <c r="J12" s="9">
        <v>46752</v>
      </c>
      <c r="K12" s="12">
        <v>45627</v>
      </c>
      <c r="L12" s="13"/>
    </row>
    <row r="13" spans="1:12" x14ac:dyDescent="0.25">
      <c r="A13" s="74"/>
      <c r="B13" s="6" t="s">
        <v>14</v>
      </c>
      <c r="C13" s="7">
        <v>26000</v>
      </c>
      <c r="D13" s="7">
        <f t="shared" si="0"/>
        <v>1820.0000000000002</v>
      </c>
      <c r="E13" s="7">
        <f t="shared" si="1"/>
        <v>27820</v>
      </c>
      <c r="F13" s="8">
        <v>4.5999999999999999E-2</v>
      </c>
      <c r="G13" s="9">
        <f t="shared" ref="G13" si="3">G12</f>
        <v>43831</v>
      </c>
      <c r="H13" s="10">
        <v>36</v>
      </c>
      <c r="I13" s="66">
        <f>'Savi tn 2, Rapla'!F16</f>
        <v>828.803</v>
      </c>
      <c r="J13" s="9">
        <v>44926</v>
      </c>
      <c r="K13" s="12">
        <v>44896</v>
      </c>
    </row>
    <row r="14" spans="1:12" x14ac:dyDescent="0.25">
      <c r="A14" s="74"/>
      <c r="B14" s="6" t="s">
        <v>15</v>
      </c>
      <c r="C14" s="7">
        <v>30464</v>
      </c>
      <c r="D14" s="7">
        <f t="shared" si="0"/>
        <v>2132.48</v>
      </c>
      <c r="E14" s="7">
        <f t="shared" si="1"/>
        <v>32596.480000000003</v>
      </c>
      <c r="F14" s="8">
        <v>4.5999999999999999E-2</v>
      </c>
      <c r="G14" s="9">
        <f t="shared" ref="G14" si="4">G13</f>
        <v>43831</v>
      </c>
      <c r="H14" s="10">
        <v>30</v>
      </c>
      <c r="I14" s="66">
        <f>'Suur tn 1, Jõgeva'!F16</f>
        <v>1152.2850000000001</v>
      </c>
      <c r="J14" s="9">
        <v>44730</v>
      </c>
      <c r="K14" s="12">
        <v>44713</v>
      </c>
    </row>
    <row r="15" spans="1:12" x14ac:dyDescent="0.25">
      <c r="A15" s="74"/>
      <c r="B15" s="10" t="s">
        <v>16</v>
      </c>
      <c r="C15" s="7">
        <v>35000</v>
      </c>
      <c r="D15" s="7">
        <f t="shared" si="0"/>
        <v>2450.0000000000005</v>
      </c>
      <c r="E15" s="7">
        <f t="shared" si="1"/>
        <v>37450</v>
      </c>
      <c r="F15" s="8">
        <v>4.5999999999999999E-2</v>
      </c>
      <c r="G15" s="9">
        <f t="shared" ref="G15" si="5">G14</f>
        <v>43831</v>
      </c>
      <c r="H15" s="10">
        <v>8</v>
      </c>
      <c r="I15" s="66">
        <f>'Tallinna tn 12, Paide'!F16</f>
        <v>4762.3620000000001</v>
      </c>
      <c r="J15" s="9">
        <v>44074</v>
      </c>
      <c r="K15" s="12">
        <v>44044</v>
      </c>
    </row>
    <row r="16" spans="1:12" x14ac:dyDescent="0.25">
      <c r="A16" s="75"/>
      <c r="B16" s="18" t="s">
        <v>17</v>
      </c>
      <c r="C16" s="20">
        <v>16888</v>
      </c>
      <c r="D16" s="18">
        <f t="shared" si="0"/>
        <v>1182.1600000000001</v>
      </c>
      <c r="E16" s="63">
        <f t="shared" si="1"/>
        <v>18070.16</v>
      </c>
      <c r="F16" s="8">
        <v>4.5999999999999999E-2</v>
      </c>
      <c r="G16" s="21">
        <v>43831</v>
      </c>
      <c r="H16" s="20">
        <v>37</v>
      </c>
      <c r="I16" s="67">
        <f>'Vahtra tn 3, Narva'!F16</f>
        <v>524.77</v>
      </c>
      <c r="J16" s="22">
        <v>44957</v>
      </c>
      <c r="K16" s="21">
        <v>44927</v>
      </c>
      <c r="L16" s="19"/>
    </row>
    <row r="17" spans="2:8" x14ac:dyDescent="0.25">
      <c r="B17" s="17"/>
    </row>
    <row r="20" spans="2:8" x14ac:dyDescent="0.25">
      <c r="B20" s="15"/>
      <c r="C20" s="16"/>
    </row>
    <row r="21" spans="2:8" x14ac:dyDescent="0.25">
      <c r="B21" s="15"/>
    </row>
    <row r="29" spans="2:8" x14ac:dyDescent="0.25">
      <c r="H29" s="64"/>
    </row>
  </sheetData>
  <mergeCells count="1">
    <mergeCell ref="A7:A1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4B0C2-2630-42AE-8B6B-F4CA826DEF61}">
  <dimension ref="A1:M75"/>
  <sheetViews>
    <sheetView workbookViewId="0">
      <selection activeCell="E8" sqref="E8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39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8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43">
        <v>37450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49">
        <f>E8</f>
        <v>37450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44074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37450</v>
      </c>
      <c r="D16" s="62">
        <f>ROUND(C16*$E$12/12,3)</f>
        <v>143.55799999999999</v>
      </c>
      <c r="E16" s="62">
        <f>PPMT($E$12/12,B16,$E$7,-$E$10,$E$11,0)</f>
        <v>4618.8036719639194</v>
      </c>
      <c r="F16" s="62">
        <f>ROUND(PMT($E$12/12,E7,-E10,E11),3)</f>
        <v>4762.3620000000001</v>
      </c>
      <c r="G16" s="62">
        <f>ROUND(C16-E16,3)</f>
        <v>32831.196000000004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32831.196000000004</v>
      </c>
      <c r="D17" s="62">
        <f t="shared" ref="D17:D50" si="0">ROUND(C17*$E$12/12,3)</f>
        <v>125.85299999999999</v>
      </c>
      <c r="E17" s="62">
        <f>PPMT($E$12/12,B17,$E$7,-$E$10,$E$11,0)</f>
        <v>4636.5090860397813</v>
      </c>
      <c r="F17" s="62">
        <f>F16</f>
        <v>4762.3620000000001</v>
      </c>
      <c r="G17" s="62">
        <f>ROUND(C17-E17,3)</f>
        <v>28194.687000000002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50" si="1">G17</f>
        <v>28194.687000000002</v>
      </c>
      <c r="D18" s="62">
        <f t="shared" si="0"/>
        <v>108.08</v>
      </c>
      <c r="E18" s="62">
        <f>PPMT($E$12/12,B18,$E$7,-$E$10,$E$11,0)</f>
        <v>4654.2823708696005</v>
      </c>
      <c r="F18" s="62">
        <f t="shared" ref="F18:F50" si="2">F17</f>
        <v>4762.3620000000001</v>
      </c>
      <c r="G18" s="62">
        <f>ROUND(C18-E18,3)</f>
        <v>23540.404999999999</v>
      </c>
      <c r="K18" s="45"/>
      <c r="L18" s="45"/>
      <c r="M18" s="47"/>
    </row>
    <row r="19" spans="1:13" x14ac:dyDescent="0.25">
      <c r="A19" s="60">
        <f t="shared" ref="A19:A50" si="3">EDATE(A18,1)</f>
        <v>43922</v>
      </c>
      <c r="B19" s="61">
        <v>4</v>
      </c>
      <c r="C19" s="30">
        <f t="shared" si="1"/>
        <v>23540.404999999999</v>
      </c>
      <c r="D19" s="62">
        <f t="shared" si="0"/>
        <v>90.238</v>
      </c>
      <c r="E19" s="62">
        <f t="shared" ref="E19" si="4">PPMT($E$12/12,B19,$E$7,-$E$10,$E$11,0)</f>
        <v>4672.1237866246001</v>
      </c>
      <c r="F19" s="62">
        <f t="shared" si="2"/>
        <v>4762.3620000000001</v>
      </c>
      <c r="G19" s="62">
        <f t="shared" ref="G19:G50" si="5">ROUND(C19-E19,3)</f>
        <v>18868.280999999999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18868.280999999999</v>
      </c>
      <c r="D20" s="62">
        <f t="shared" si="0"/>
        <v>72.328000000000003</v>
      </c>
      <c r="E20" s="62">
        <f>PPMT($E$12/12,B20,$E$7,-$E$10,$E$11,0)</f>
        <v>4690.0335944733279</v>
      </c>
      <c r="F20" s="62">
        <f t="shared" si="2"/>
        <v>4762.3620000000001</v>
      </c>
      <c r="G20" s="62">
        <f t="shared" si="5"/>
        <v>14178.246999999999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14178.246999999999</v>
      </c>
      <c r="D21" s="62">
        <f t="shared" si="0"/>
        <v>54.35</v>
      </c>
      <c r="E21" s="62">
        <f t="shared" ref="E21:E50" si="6">PPMT($E$12/12,B21,$E$7,-$E$10,$E$11,0)</f>
        <v>4708.0120565854759</v>
      </c>
      <c r="F21" s="62">
        <f t="shared" si="2"/>
        <v>4762.3620000000001</v>
      </c>
      <c r="G21" s="62">
        <f t="shared" si="5"/>
        <v>9470.2350000000006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9470.2350000000006</v>
      </c>
      <c r="D22" s="62">
        <f t="shared" si="0"/>
        <v>36.302999999999997</v>
      </c>
      <c r="E22" s="62">
        <f t="shared" si="6"/>
        <v>4726.0594361357198</v>
      </c>
      <c r="F22" s="62">
        <f t="shared" si="2"/>
        <v>4762.3620000000001</v>
      </c>
      <c r="G22" s="62">
        <f t="shared" si="5"/>
        <v>4744.1760000000004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4744.1760000000004</v>
      </c>
      <c r="D23" s="62">
        <f t="shared" si="0"/>
        <v>18.186</v>
      </c>
      <c r="E23" s="62">
        <f t="shared" si="6"/>
        <v>4744.1759973075741</v>
      </c>
      <c r="F23" s="62">
        <f t="shared" si="2"/>
        <v>4762.3620000000001</v>
      </c>
      <c r="G23" s="62">
        <f t="shared" si="5"/>
        <v>0</v>
      </c>
      <c r="K23" s="45"/>
      <c r="L23" s="45"/>
      <c r="M23" s="47"/>
    </row>
    <row r="24" spans="1:13" x14ac:dyDescent="0.25">
      <c r="A24" s="60"/>
      <c r="B24" s="61"/>
      <c r="C24" s="30"/>
      <c r="D24" s="62"/>
      <c r="E24" s="62"/>
      <c r="F24" s="62"/>
      <c r="G24" s="62"/>
      <c r="K24" s="45"/>
      <c r="L24" s="45"/>
      <c r="M24" s="47"/>
    </row>
    <row r="25" spans="1:13" x14ac:dyDescent="0.25">
      <c r="A25" s="60"/>
      <c r="B25" s="61"/>
      <c r="C25" s="30"/>
      <c r="D25" s="62"/>
      <c r="E25" s="62"/>
      <c r="F25" s="62"/>
      <c r="G25" s="62"/>
    </row>
    <row r="26" spans="1:13" x14ac:dyDescent="0.25">
      <c r="A26" s="60"/>
      <c r="B26" s="61"/>
      <c r="C26" s="30"/>
      <c r="D26" s="62"/>
      <c r="E26" s="62"/>
      <c r="F26" s="62"/>
      <c r="G26" s="62"/>
    </row>
    <row r="27" spans="1:13" x14ac:dyDescent="0.25">
      <c r="A27" s="60"/>
      <c r="B27" s="61"/>
      <c r="C27" s="30"/>
      <c r="D27" s="62"/>
      <c r="E27" s="62"/>
      <c r="F27" s="62"/>
      <c r="G27" s="62"/>
    </row>
    <row r="28" spans="1:13" x14ac:dyDescent="0.25">
      <c r="A28" s="60"/>
      <c r="B28" s="61"/>
      <c r="C28" s="30"/>
      <c r="D28" s="62"/>
      <c r="E28" s="62"/>
      <c r="F28" s="62"/>
      <c r="G28" s="62"/>
    </row>
    <row r="29" spans="1:13" x14ac:dyDescent="0.25">
      <c r="A29" s="60"/>
      <c r="B29" s="61"/>
      <c r="C29" s="30"/>
      <c r="D29" s="62"/>
      <c r="E29" s="62"/>
      <c r="F29" s="62"/>
      <c r="G29" s="62"/>
    </row>
    <row r="30" spans="1:13" x14ac:dyDescent="0.25">
      <c r="A30" s="60"/>
      <c r="B30" s="61"/>
      <c r="C30" s="30"/>
      <c r="D30" s="62"/>
      <c r="E30" s="62"/>
      <c r="F30" s="62"/>
      <c r="G30" s="62"/>
    </row>
    <row r="31" spans="1:13" x14ac:dyDescent="0.25">
      <c r="A31" s="60"/>
      <c r="B31" s="61"/>
      <c r="C31" s="30"/>
      <c r="D31" s="62"/>
      <c r="E31" s="62"/>
      <c r="F31" s="62"/>
      <c r="G31" s="62"/>
    </row>
    <row r="32" spans="1:13" x14ac:dyDescent="0.25">
      <c r="A32" s="60"/>
      <c r="B32" s="61"/>
      <c r="C32" s="30"/>
      <c r="D32" s="62"/>
      <c r="E32" s="62"/>
      <c r="F32" s="62"/>
      <c r="G32" s="62"/>
    </row>
    <row r="33" spans="1:7" x14ac:dyDescent="0.25">
      <c r="A33" s="60"/>
      <c r="B33" s="61"/>
      <c r="C33" s="30"/>
      <c r="D33" s="62"/>
      <c r="E33" s="62"/>
      <c r="F33" s="62"/>
      <c r="G33" s="62"/>
    </row>
    <row r="34" spans="1:7" x14ac:dyDescent="0.25">
      <c r="A34" s="60"/>
      <c r="B34" s="61"/>
      <c r="C34" s="30"/>
      <c r="D34" s="62"/>
      <c r="E34" s="62"/>
      <c r="F34" s="62"/>
      <c r="G34" s="62"/>
    </row>
    <row r="35" spans="1:7" x14ac:dyDescent="0.25">
      <c r="A35" s="60"/>
      <c r="B35" s="61"/>
      <c r="C35" s="30"/>
      <c r="D35" s="62"/>
      <c r="E35" s="62"/>
      <c r="F35" s="62"/>
      <c r="G35" s="62"/>
    </row>
    <row r="36" spans="1:7" x14ac:dyDescent="0.25">
      <c r="A36" s="60"/>
      <c r="B36" s="61"/>
      <c r="C36" s="30"/>
      <c r="D36" s="62"/>
      <c r="E36" s="62"/>
      <c r="F36" s="62"/>
      <c r="G36" s="62"/>
    </row>
    <row r="37" spans="1:7" x14ac:dyDescent="0.25">
      <c r="A37" s="60"/>
      <c r="B37" s="61"/>
      <c r="C37" s="30"/>
      <c r="D37" s="62"/>
      <c r="E37" s="62"/>
      <c r="F37" s="62"/>
      <c r="G37" s="62"/>
    </row>
    <row r="38" spans="1:7" x14ac:dyDescent="0.25">
      <c r="A38" s="60"/>
      <c r="B38" s="61"/>
      <c r="C38" s="30"/>
      <c r="D38" s="62"/>
      <c r="E38" s="62"/>
      <c r="F38" s="62"/>
      <c r="G38" s="62"/>
    </row>
    <row r="39" spans="1:7" x14ac:dyDescent="0.25">
      <c r="A39" s="60"/>
      <c r="B39" s="61"/>
      <c r="C39" s="30"/>
      <c r="D39" s="62"/>
      <c r="E39" s="62"/>
      <c r="F39" s="62"/>
      <c r="G39" s="62"/>
    </row>
    <row r="40" spans="1:7" x14ac:dyDescent="0.25">
      <c r="A40" s="60"/>
      <c r="B40" s="61"/>
      <c r="C40" s="30"/>
      <c r="D40" s="62"/>
      <c r="E40" s="62"/>
      <c r="F40" s="62"/>
      <c r="G40" s="62"/>
    </row>
    <row r="41" spans="1:7" x14ac:dyDescent="0.25">
      <c r="A41" s="60"/>
      <c r="B41" s="61"/>
      <c r="C41" s="30"/>
      <c r="D41" s="62"/>
      <c r="E41" s="62"/>
      <c r="F41" s="62"/>
      <c r="G41" s="62"/>
    </row>
    <row r="42" spans="1:7" x14ac:dyDescent="0.25">
      <c r="A42" s="60"/>
      <c r="B42" s="61"/>
      <c r="C42" s="30"/>
      <c r="D42" s="62"/>
      <c r="E42" s="62"/>
      <c r="F42" s="62"/>
      <c r="G42" s="62"/>
    </row>
    <row r="43" spans="1:7" x14ac:dyDescent="0.25">
      <c r="A43" s="60"/>
      <c r="B43" s="61"/>
      <c r="C43" s="30"/>
      <c r="D43" s="62"/>
      <c r="E43" s="62"/>
      <c r="F43" s="62"/>
      <c r="G43" s="62"/>
    </row>
    <row r="44" spans="1:7" x14ac:dyDescent="0.25">
      <c r="A44" s="60"/>
      <c r="B44" s="61"/>
      <c r="C44" s="30"/>
      <c r="D44" s="62"/>
      <c r="E44" s="62"/>
      <c r="F44" s="62"/>
      <c r="G44" s="62"/>
    </row>
    <row r="45" spans="1:7" x14ac:dyDescent="0.25">
      <c r="A45" s="60"/>
      <c r="B45" s="61"/>
      <c r="C45" s="30"/>
      <c r="D45" s="62"/>
      <c r="E45" s="62"/>
      <c r="F45" s="62"/>
      <c r="G45" s="62"/>
    </row>
    <row r="46" spans="1:7" x14ac:dyDescent="0.25">
      <c r="A46" s="60"/>
      <c r="B46" s="61"/>
      <c r="C46" s="30"/>
      <c r="D46" s="62"/>
      <c r="E46" s="62"/>
      <c r="F46" s="62"/>
      <c r="G46" s="62"/>
    </row>
    <row r="47" spans="1:7" x14ac:dyDescent="0.25">
      <c r="A47" s="60"/>
      <c r="B47" s="61"/>
      <c r="C47" s="30"/>
      <c r="D47" s="62"/>
      <c r="E47" s="62"/>
      <c r="F47" s="62"/>
      <c r="G47" s="62"/>
    </row>
    <row r="48" spans="1:7" x14ac:dyDescent="0.25">
      <c r="A48" s="60"/>
      <c r="B48" s="61"/>
      <c r="C48" s="30"/>
      <c r="D48" s="62"/>
      <c r="E48" s="62"/>
      <c r="F48" s="62"/>
      <c r="G48" s="62"/>
    </row>
    <row r="49" spans="1:7" ht="14.25" customHeight="1" x14ac:dyDescent="0.25">
      <c r="A49" s="60"/>
      <c r="B49" s="61"/>
      <c r="C49" s="30"/>
      <c r="D49" s="62"/>
      <c r="E49" s="62"/>
      <c r="F49" s="62"/>
      <c r="G49" s="62"/>
    </row>
    <row r="50" spans="1:7" hidden="1" x14ac:dyDescent="0.25">
      <c r="A50" s="60">
        <f t="shared" si="3"/>
        <v>31</v>
      </c>
      <c r="B50" s="61">
        <v>35</v>
      </c>
      <c r="C50" s="30">
        <f t="shared" si="1"/>
        <v>0</v>
      </c>
      <c r="D50" s="62">
        <f t="shared" si="0"/>
        <v>0</v>
      </c>
      <c r="E50" s="62" t="e">
        <f t="shared" si="6"/>
        <v>#NUM!</v>
      </c>
      <c r="F50" s="62">
        <f t="shared" si="2"/>
        <v>0</v>
      </c>
      <c r="G50" s="62" t="e">
        <f t="shared" si="5"/>
        <v>#NUM!</v>
      </c>
    </row>
    <row r="51" spans="1:7" x14ac:dyDescent="0.25">
      <c r="A51" s="60"/>
      <c r="B51" s="61"/>
      <c r="C51" s="30"/>
      <c r="D51" s="62"/>
      <c r="E51" s="62"/>
      <c r="F51" s="62"/>
      <c r="G51" s="62"/>
    </row>
    <row r="52" spans="1:7" x14ac:dyDescent="0.25">
      <c r="A52" s="60"/>
      <c r="B52" s="61"/>
      <c r="C52" s="30"/>
      <c r="D52" s="62"/>
      <c r="E52" s="62"/>
      <c r="F52" s="62"/>
      <c r="G52" s="62"/>
    </row>
    <row r="53" spans="1:7" x14ac:dyDescent="0.25">
      <c r="A53" s="60"/>
      <c r="B53" s="61"/>
      <c r="C53" s="30"/>
      <c r="D53" s="62"/>
      <c r="E53" s="62"/>
      <c r="F53" s="62"/>
      <c r="G53" s="62"/>
    </row>
    <row r="54" spans="1:7" x14ac:dyDescent="0.25">
      <c r="A54" s="60"/>
      <c r="B54" s="61"/>
      <c r="C54" s="30"/>
      <c r="D54" s="62"/>
      <c r="E54" s="62"/>
      <c r="F54" s="62"/>
      <c r="G54" s="62"/>
    </row>
    <row r="55" spans="1:7" x14ac:dyDescent="0.25">
      <c r="A55" s="60"/>
      <c r="B55" s="61"/>
      <c r="C55" s="30"/>
      <c r="D55" s="62"/>
      <c r="E55" s="62"/>
      <c r="F55" s="62"/>
      <c r="G55" s="62"/>
    </row>
    <row r="56" spans="1:7" x14ac:dyDescent="0.25">
      <c r="A56" s="60"/>
      <c r="B56" s="61"/>
      <c r="C56" s="30"/>
      <c r="D56" s="62"/>
      <c r="E56" s="62"/>
      <c r="F56" s="62"/>
      <c r="G56" s="62"/>
    </row>
    <row r="57" spans="1:7" x14ac:dyDescent="0.25">
      <c r="A57" s="60"/>
      <c r="B57" s="61"/>
      <c r="C57" s="30"/>
      <c r="D57" s="62"/>
      <c r="E57" s="62"/>
      <c r="F57" s="62"/>
      <c r="G57" s="62"/>
    </row>
    <row r="58" spans="1:7" x14ac:dyDescent="0.25">
      <c r="A58" s="60"/>
      <c r="B58" s="61"/>
      <c r="C58" s="30"/>
      <c r="D58" s="62"/>
      <c r="E58" s="62"/>
      <c r="F58" s="62"/>
      <c r="G58" s="62"/>
    </row>
    <row r="59" spans="1:7" x14ac:dyDescent="0.25">
      <c r="A59" s="60"/>
      <c r="B59" s="61"/>
      <c r="C59" s="30"/>
      <c r="D59" s="62"/>
      <c r="E59" s="62"/>
      <c r="F59" s="62"/>
      <c r="G59" s="62"/>
    </row>
    <row r="60" spans="1:7" x14ac:dyDescent="0.25">
      <c r="A60" s="60"/>
      <c r="B60" s="61"/>
      <c r="C60" s="30"/>
      <c r="D60" s="62"/>
      <c r="E60" s="62"/>
      <c r="F60" s="62"/>
      <c r="G60" s="62"/>
    </row>
    <row r="61" spans="1:7" x14ac:dyDescent="0.25">
      <c r="A61" s="60"/>
      <c r="B61" s="61"/>
      <c r="C61" s="30"/>
      <c r="D61" s="62"/>
      <c r="E61" s="62"/>
      <c r="F61" s="62"/>
      <c r="G61" s="62"/>
    </row>
    <row r="62" spans="1:7" x14ac:dyDescent="0.25">
      <c r="A62" s="60"/>
      <c r="B62" s="61"/>
      <c r="C62" s="30"/>
      <c r="D62" s="62"/>
      <c r="E62" s="62"/>
      <c r="F62" s="62"/>
      <c r="G62" s="62"/>
    </row>
    <row r="63" spans="1:7" x14ac:dyDescent="0.25">
      <c r="A63" s="60"/>
      <c r="B63" s="61"/>
      <c r="C63" s="30"/>
      <c r="D63" s="62"/>
      <c r="E63" s="62"/>
      <c r="F63" s="62"/>
      <c r="G63" s="62"/>
    </row>
    <row r="64" spans="1:7" x14ac:dyDescent="0.25">
      <c r="A64" s="60"/>
      <c r="B64" s="61"/>
      <c r="C64" s="30"/>
      <c r="D64" s="62"/>
      <c r="E64" s="62"/>
      <c r="F64" s="62"/>
      <c r="G64" s="62"/>
    </row>
    <row r="65" spans="1:7" x14ac:dyDescent="0.25">
      <c r="A65" s="60"/>
      <c r="B65" s="61"/>
      <c r="C65" s="30"/>
      <c r="D65" s="62"/>
      <c r="E65" s="62"/>
      <c r="F65" s="62"/>
      <c r="G65" s="62"/>
    </row>
    <row r="66" spans="1:7" x14ac:dyDescent="0.25">
      <c r="A66" s="60"/>
      <c r="B66" s="61"/>
      <c r="C66" s="30"/>
      <c r="D66" s="62"/>
      <c r="E66" s="62"/>
      <c r="F66" s="62"/>
      <c r="G66" s="62"/>
    </row>
    <row r="67" spans="1:7" x14ac:dyDescent="0.25">
      <c r="A67" s="60"/>
      <c r="B67" s="61"/>
      <c r="C67" s="30"/>
      <c r="D67" s="62"/>
      <c r="E67" s="62"/>
      <c r="F67" s="62"/>
      <c r="G67" s="62"/>
    </row>
    <row r="68" spans="1:7" x14ac:dyDescent="0.25">
      <c r="A68" s="60"/>
      <c r="B68" s="61"/>
      <c r="C68" s="30"/>
      <c r="D68" s="62"/>
      <c r="E68" s="62"/>
      <c r="F68" s="62"/>
      <c r="G68" s="62"/>
    </row>
    <row r="69" spans="1:7" x14ac:dyDescent="0.25">
      <c r="A69" s="60"/>
      <c r="B69" s="61"/>
      <c r="C69" s="30"/>
      <c r="D69" s="62"/>
      <c r="E69" s="62"/>
      <c r="F69" s="62"/>
      <c r="G69" s="62"/>
    </row>
    <row r="70" spans="1:7" x14ac:dyDescent="0.25">
      <c r="A70" s="60"/>
      <c r="B70" s="61"/>
      <c r="C70" s="30"/>
      <c r="D70" s="62"/>
      <c r="E70" s="62"/>
      <c r="F70" s="62"/>
      <c r="G70" s="62"/>
    </row>
    <row r="71" spans="1:7" x14ac:dyDescent="0.25">
      <c r="A71" s="60"/>
      <c r="B71" s="61"/>
      <c r="C71" s="30"/>
      <c r="D71" s="62"/>
      <c r="E71" s="62"/>
      <c r="F71" s="62"/>
      <c r="G71" s="62"/>
    </row>
    <row r="72" spans="1:7" x14ac:dyDescent="0.25">
      <c r="A72" s="60"/>
      <c r="B72" s="61"/>
      <c r="C72" s="30"/>
      <c r="D72" s="62"/>
      <c r="E72" s="62"/>
      <c r="F72" s="62"/>
      <c r="G72" s="62"/>
    </row>
    <row r="73" spans="1:7" x14ac:dyDescent="0.25">
      <c r="A73" s="60"/>
      <c r="B73" s="61"/>
      <c r="C73" s="30"/>
      <c r="D73" s="62"/>
      <c r="E73" s="62"/>
      <c r="F73" s="62"/>
      <c r="G73" s="62"/>
    </row>
    <row r="74" spans="1:7" x14ac:dyDescent="0.25">
      <c r="A74" s="60"/>
      <c r="B74" s="61"/>
      <c r="C74" s="30"/>
      <c r="D74" s="62"/>
      <c r="E74" s="62"/>
      <c r="F74" s="62"/>
      <c r="G74" s="62"/>
    </row>
    <row r="75" spans="1:7" x14ac:dyDescent="0.25">
      <c r="A75" s="60"/>
      <c r="B75" s="61"/>
      <c r="C75" s="30"/>
      <c r="D75" s="62"/>
      <c r="E75" s="62"/>
      <c r="F75" s="62"/>
      <c r="G75" s="6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462E-E3AB-4D49-97CB-63C4FBEA753B}">
  <dimension ref="A1:M75"/>
  <sheetViews>
    <sheetView workbookViewId="0">
      <selection activeCell="H52" sqref="H52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37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37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43">
        <v>18070.16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49">
        <f>E8</f>
        <v>18070.16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44957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18070.16</v>
      </c>
      <c r="D16" s="62">
        <f>ROUND(C16*$E$12/12,3)</f>
        <v>69.269000000000005</v>
      </c>
      <c r="E16" s="62">
        <f>PPMT($E$12/12,B16,$E$7,-$E$10,$E$11,0)</f>
        <v>455.50058177066734</v>
      </c>
      <c r="F16" s="62">
        <f>ROUND(PMT($E$12/12,E7,-E10,E11),3)</f>
        <v>524.77</v>
      </c>
      <c r="G16" s="62">
        <f>ROUND(C16-E16,3)</f>
        <v>17614.659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17614.659</v>
      </c>
      <c r="D17" s="62">
        <f t="shared" ref="D17:D51" si="0">ROUND(C17*$E$12/12,3)</f>
        <v>67.522999999999996</v>
      </c>
      <c r="E17" s="62">
        <f>PPMT($E$12/12,B17,$E$7,-$E$10,$E$11,0)</f>
        <v>457.24666733412158</v>
      </c>
      <c r="F17" s="62">
        <f>F16</f>
        <v>524.77</v>
      </c>
      <c r="G17" s="62">
        <f>ROUND(C17-E17,3)</f>
        <v>17157.412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51" si="1">G17</f>
        <v>17157.412</v>
      </c>
      <c r="D18" s="62">
        <f t="shared" si="0"/>
        <v>65.77</v>
      </c>
      <c r="E18" s="62">
        <f>PPMT($E$12/12,B18,$E$7,-$E$10,$E$11,0)</f>
        <v>458.99944622556899</v>
      </c>
      <c r="F18" s="62">
        <f t="shared" ref="F18:F52" si="2">F17</f>
        <v>524.77</v>
      </c>
      <c r="G18" s="62">
        <f>ROUND(C18-E18,3)</f>
        <v>16698.413</v>
      </c>
      <c r="K18" s="45"/>
      <c r="L18" s="45"/>
      <c r="M18" s="47"/>
    </row>
    <row r="19" spans="1:13" x14ac:dyDescent="0.25">
      <c r="A19" s="60">
        <f t="shared" ref="A19:A52" si="3">EDATE(A18,1)</f>
        <v>43922</v>
      </c>
      <c r="B19" s="61">
        <v>4</v>
      </c>
      <c r="C19" s="30">
        <f t="shared" si="1"/>
        <v>16698.413</v>
      </c>
      <c r="D19" s="62">
        <f t="shared" si="0"/>
        <v>64.010999999999996</v>
      </c>
      <c r="E19" s="62">
        <f t="shared" ref="E19" si="4">PPMT($E$12/12,B19,$E$7,-$E$10,$E$11,0)</f>
        <v>460.75894410276697</v>
      </c>
      <c r="F19" s="62">
        <f t="shared" si="2"/>
        <v>524.77</v>
      </c>
      <c r="G19" s="62">
        <f t="shared" ref="G19:G51" si="5">ROUND(C19-E19,3)</f>
        <v>16237.654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16237.654</v>
      </c>
      <c r="D20" s="62">
        <f t="shared" si="0"/>
        <v>62.244</v>
      </c>
      <c r="E20" s="62">
        <f>PPMT($E$12/12,B20,$E$7,-$E$10,$E$11,0)</f>
        <v>462.52518672182759</v>
      </c>
      <c r="F20" s="62">
        <f t="shared" si="2"/>
        <v>524.77</v>
      </c>
      <c r="G20" s="62">
        <f t="shared" si="5"/>
        <v>15775.129000000001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15775.129000000001</v>
      </c>
      <c r="D21" s="62">
        <f t="shared" si="0"/>
        <v>60.470999999999997</v>
      </c>
      <c r="E21" s="62">
        <f t="shared" ref="E21:E51" si="6">PPMT($E$12/12,B21,$E$7,-$E$10,$E$11,0)</f>
        <v>464.29819993759463</v>
      </c>
      <c r="F21" s="62">
        <f t="shared" si="2"/>
        <v>524.77</v>
      </c>
      <c r="G21" s="62">
        <f t="shared" si="5"/>
        <v>15310.831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15310.831</v>
      </c>
      <c r="D22" s="62">
        <f t="shared" si="0"/>
        <v>58.692</v>
      </c>
      <c r="E22" s="62">
        <f t="shared" si="6"/>
        <v>466.07800970402212</v>
      </c>
      <c r="F22" s="62">
        <f t="shared" si="2"/>
        <v>524.77</v>
      </c>
      <c r="G22" s="62">
        <f t="shared" si="5"/>
        <v>14844.753000000001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14844.753000000001</v>
      </c>
      <c r="D23" s="62">
        <f t="shared" si="0"/>
        <v>56.905000000000001</v>
      </c>
      <c r="E23" s="62">
        <f t="shared" si="6"/>
        <v>467.86464207455418</v>
      </c>
      <c r="F23" s="62">
        <f t="shared" si="2"/>
        <v>524.77</v>
      </c>
      <c r="G23" s="62">
        <f t="shared" si="5"/>
        <v>14376.888000000001</v>
      </c>
      <c r="K23" s="45"/>
      <c r="L23" s="45"/>
      <c r="M23" s="47"/>
    </row>
    <row r="24" spans="1:13" x14ac:dyDescent="0.25">
      <c r="A24" s="60">
        <f t="shared" si="3"/>
        <v>44075</v>
      </c>
      <c r="B24" s="61">
        <v>9</v>
      </c>
      <c r="C24" s="30">
        <f t="shared" si="1"/>
        <v>14376.888000000001</v>
      </c>
      <c r="D24" s="62">
        <f t="shared" si="0"/>
        <v>55.110999999999997</v>
      </c>
      <c r="E24" s="62">
        <f t="shared" si="6"/>
        <v>469.6581232025066</v>
      </c>
      <c r="F24" s="62">
        <f t="shared" si="2"/>
        <v>524.77</v>
      </c>
      <c r="G24" s="62">
        <f t="shared" si="5"/>
        <v>13907.23</v>
      </c>
      <c r="K24" s="45"/>
      <c r="L24" s="45"/>
      <c r="M24" s="47"/>
    </row>
    <row r="25" spans="1:13" x14ac:dyDescent="0.25">
      <c r="A25" s="60">
        <f t="shared" si="3"/>
        <v>44105</v>
      </c>
      <c r="B25" s="61">
        <v>10</v>
      </c>
      <c r="C25" s="30">
        <f t="shared" si="1"/>
        <v>13907.23</v>
      </c>
      <c r="D25" s="62">
        <f t="shared" si="0"/>
        <v>53.311</v>
      </c>
      <c r="E25" s="62">
        <f t="shared" si="6"/>
        <v>471.45847934144962</v>
      </c>
      <c r="F25" s="62">
        <f t="shared" si="2"/>
        <v>524.77</v>
      </c>
      <c r="G25" s="62">
        <f t="shared" si="5"/>
        <v>13435.772000000001</v>
      </c>
    </row>
    <row r="26" spans="1:13" x14ac:dyDescent="0.25">
      <c r="A26" s="60">
        <f t="shared" si="3"/>
        <v>44136</v>
      </c>
      <c r="B26" s="61">
        <v>11</v>
      </c>
      <c r="C26" s="30">
        <f t="shared" si="1"/>
        <v>13435.772000000001</v>
      </c>
      <c r="D26" s="62">
        <f t="shared" si="0"/>
        <v>51.503999999999998</v>
      </c>
      <c r="E26" s="62">
        <f t="shared" si="6"/>
        <v>473.26573684559179</v>
      </c>
      <c r="F26" s="62">
        <f t="shared" si="2"/>
        <v>524.77</v>
      </c>
      <c r="G26" s="62">
        <f t="shared" si="5"/>
        <v>12962.505999999999</v>
      </c>
    </row>
    <row r="27" spans="1:13" x14ac:dyDescent="0.25">
      <c r="A27" s="60">
        <f t="shared" si="3"/>
        <v>44166</v>
      </c>
      <c r="B27" s="61">
        <v>12</v>
      </c>
      <c r="C27" s="30">
        <f t="shared" si="1"/>
        <v>12962.505999999999</v>
      </c>
      <c r="D27" s="62">
        <f t="shared" si="0"/>
        <v>49.69</v>
      </c>
      <c r="E27" s="62">
        <f t="shared" si="6"/>
        <v>475.07992217016658</v>
      </c>
      <c r="F27" s="62">
        <f t="shared" si="2"/>
        <v>524.77</v>
      </c>
      <c r="G27" s="62">
        <f t="shared" si="5"/>
        <v>12487.425999999999</v>
      </c>
    </row>
    <row r="28" spans="1:13" x14ac:dyDescent="0.25">
      <c r="A28" s="60">
        <f t="shared" si="3"/>
        <v>44197</v>
      </c>
      <c r="B28" s="61">
        <v>13</v>
      </c>
      <c r="C28" s="30">
        <f t="shared" si="1"/>
        <v>12487.425999999999</v>
      </c>
      <c r="D28" s="62">
        <f t="shared" si="0"/>
        <v>47.868000000000002</v>
      </c>
      <c r="E28" s="62">
        <f t="shared" si="6"/>
        <v>476.90106187181885</v>
      </c>
      <c r="F28" s="62">
        <f t="shared" si="2"/>
        <v>524.77</v>
      </c>
      <c r="G28" s="62">
        <f t="shared" si="5"/>
        <v>12010.525</v>
      </c>
    </row>
    <row r="29" spans="1:13" x14ac:dyDescent="0.25">
      <c r="A29" s="60">
        <f t="shared" si="3"/>
        <v>44228</v>
      </c>
      <c r="B29" s="61">
        <v>14</v>
      </c>
      <c r="C29" s="30">
        <f t="shared" si="1"/>
        <v>12010.525</v>
      </c>
      <c r="D29" s="62">
        <f t="shared" si="0"/>
        <v>46.04</v>
      </c>
      <c r="E29" s="62">
        <f t="shared" si="6"/>
        <v>478.72918260899417</v>
      </c>
      <c r="F29" s="62">
        <f t="shared" si="2"/>
        <v>524.77</v>
      </c>
      <c r="G29" s="62">
        <f t="shared" si="5"/>
        <v>11531.796</v>
      </c>
    </row>
    <row r="30" spans="1:13" x14ac:dyDescent="0.25">
      <c r="A30" s="60">
        <f t="shared" si="3"/>
        <v>44256</v>
      </c>
      <c r="B30" s="61">
        <v>15</v>
      </c>
      <c r="C30" s="30">
        <f t="shared" si="1"/>
        <v>11531.796</v>
      </c>
      <c r="D30" s="62">
        <f t="shared" si="0"/>
        <v>44.204999999999998</v>
      </c>
      <c r="E30" s="62">
        <f t="shared" si="6"/>
        <v>480.56431114232868</v>
      </c>
      <c r="F30" s="62">
        <f t="shared" si="2"/>
        <v>524.77</v>
      </c>
      <c r="G30" s="62">
        <f t="shared" si="5"/>
        <v>11051.232</v>
      </c>
    </row>
    <row r="31" spans="1:13" x14ac:dyDescent="0.25">
      <c r="A31" s="60">
        <f t="shared" si="3"/>
        <v>44287</v>
      </c>
      <c r="B31" s="61">
        <v>16</v>
      </c>
      <c r="C31" s="30">
        <f t="shared" si="1"/>
        <v>11051.232</v>
      </c>
      <c r="D31" s="62">
        <f t="shared" si="0"/>
        <v>42.363</v>
      </c>
      <c r="E31" s="62">
        <f t="shared" si="6"/>
        <v>482.40647433504085</v>
      </c>
      <c r="F31" s="62">
        <f t="shared" si="2"/>
        <v>524.77</v>
      </c>
      <c r="G31" s="62">
        <f t="shared" si="5"/>
        <v>10568.825999999999</v>
      </c>
    </row>
    <row r="32" spans="1:13" x14ac:dyDescent="0.25">
      <c r="A32" s="60">
        <f t="shared" si="3"/>
        <v>44317</v>
      </c>
      <c r="B32" s="61">
        <v>17</v>
      </c>
      <c r="C32" s="30">
        <f t="shared" si="1"/>
        <v>10568.825999999999</v>
      </c>
      <c r="D32" s="62">
        <f t="shared" si="0"/>
        <v>40.514000000000003</v>
      </c>
      <c r="E32" s="62">
        <f t="shared" si="6"/>
        <v>484.25569915332528</v>
      </c>
      <c r="F32" s="62">
        <f t="shared" si="2"/>
        <v>524.77</v>
      </c>
      <c r="G32" s="62">
        <f t="shared" si="5"/>
        <v>10084.57</v>
      </c>
    </row>
    <row r="33" spans="1:7" x14ac:dyDescent="0.25">
      <c r="A33" s="60">
        <f t="shared" si="3"/>
        <v>44348</v>
      </c>
      <c r="B33" s="61">
        <v>18</v>
      </c>
      <c r="C33" s="30">
        <f t="shared" si="1"/>
        <v>10084.57</v>
      </c>
      <c r="D33" s="62">
        <f t="shared" si="0"/>
        <v>38.658000000000001</v>
      </c>
      <c r="E33" s="62">
        <f t="shared" si="6"/>
        <v>486.1120126667463</v>
      </c>
      <c r="F33" s="62">
        <f t="shared" si="2"/>
        <v>524.77</v>
      </c>
      <c r="G33" s="62">
        <f t="shared" si="5"/>
        <v>9598.4580000000005</v>
      </c>
    </row>
    <row r="34" spans="1:7" x14ac:dyDescent="0.25">
      <c r="A34" s="60">
        <f t="shared" si="3"/>
        <v>44378</v>
      </c>
      <c r="B34" s="61">
        <v>19</v>
      </c>
      <c r="C34" s="30">
        <f t="shared" si="1"/>
        <v>9598.4580000000005</v>
      </c>
      <c r="D34" s="62">
        <f t="shared" si="0"/>
        <v>36.793999999999997</v>
      </c>
      <c r="E34" s="62">
        <f t="shared" si="6"/>
        <v>487.9754420486355</v>
      </c>
      <c r="F34" s="62">
        <f t="shared" si="2"/>
        <v>524.77</v>
      </c>
      <c r="G34" s="62">
        <f t="shared" si="5"/>
        <v>9110.4830000000002</v>
      </c>
    </row>
    <row r="35" spans="1:7" x14ac:dyDescent="0.25">
      <c r="A35" s="60">
        <f t="shared" si="3"/>
        <v>44409</v>
      </c>
      <c r="B35" s="61">
        <v>20</v>
      </c>
      <c r="C35" s="30">
        <f t="shared" si="1"/>
        <v>9110.4830000000002</v>
      </c>
      <c r="D35" s="62">
        <f t="shared" si="0"/>
        <v>34.923999999999999</v>
      </c>
      <c r="E35" s="62">
        <f t="shared" si="6"/>
        <v>489.84601457648864</v>
      </c>
      <c r="F35" s="62">
        <f t="shared" si="2"/>
        <v>524.77</v>
      </c>
      <c r="G35" s="62">
        <f t="shared" si="5"/>
        <v>8620.6370000000006</v>
      </c>
    </row>
    <row r="36" spans="1:7" x14ac:dyDescent="0.25">
      <c r="A36" s="60">
        <f t="shared" si="3"/>
        <v>44440</v>
      </c>
      <c r="B36" s="61">
        <v>21</v>
      </c>
      <c r="C36" s="30">
        <f t="shared" si="1"/>
        <v>8620.6370000000006</v>
      </c>
      <c r="D36" s="62">
        <f t="shared" si="0"/>
        <v>33.045999999999999</v>
      </c>
      <c r="E36" s="62">
        <f t="shared" si="6"/>
        <v>491.72375763236516</v>
      </c>
      <c r="F36" s="62">
        <f t="shared" si="2"/>
        <v>524.77</v>
      </c>
      <c r="G36" s="62">
        <f t="shared" si="5"/>
        <v>8128.9129999999996</v>
      </c>
    </row>
    <row r="37" spans="1:7" x14ac:dyDescent="0.25">
      <c r="A37" s="60">
        <f t="shared" si="3"/>
        <v>44470</v>
      </c>
      <c r="B37" s="61">
        <v>22</v>
      </c>
      <c r="C37" s="30">
        <f t="shared" si="1"/>
        <v>8128.9129999999996</v>
      </c>
      <c r="D37" s="62">
        <f t="shared" si="0"/>
        <v>31.161000000000001</v>
      </c>
      <c r="E37" s="62">
        <f t="shared" si="6"/>
        <v>493.60869870328924</v>
      </c>
      <c r="F37" s="62">
        <f t="shared" si="2"/>
        <v>524.77</v>
      </c>
      <c r="G37" s="62">
        <f t="shared" si="5"/>
        <v>7635.3040000000001</v>
      </c>
    </row>
    <row r="38" spans="1:7" x14ac:dyDescent="0.25">
      <c r="A38" s="60">
        <f t="shared" si="3"/>
        <v>44501</v>
      </c>
      <c r="B38" s="61">
        <v>23</v>
      </c>
      <c r="C38" s="30">
        <f t="shared" si="1"/>
        <v>7635.3040000000001</v>
      </c>
      <c r="D38" s="62">
        <f t="shared" si="0"/>
        <v>29.268999999999998</v>
      </c>
      <c r="E38" s="62">
        <f t="shared" si="6"/>
        <v>495.50086538165186</v>
      </c>
      <c r="F38" s="62">
        <f t="shared" si="2"/>
        <v>524.77</v>
      </c>
      <c r="G38" s="62">
        <f t="shared" si="5"/>
        <v>7139.8029999999999</v>
      </c>
    </row>
    <row r="39" spans="1:7" x14ac:dyDescent="0.25">
      <c r="A39" s="60">
        <f t="shared" si="3"/>
        <v>44531</v>
      </c>
      <c r="B39" s="61">
        <v>24</v>
      </c>
      <c r="C39" s="30">
        <f t="shared" si="1"/>
        <v>7139.8029999999999</v>
      </c>
      <c r="D39" s="62">
        <f t="shared" si="0"/>
        <v>27.369</v>
      </c>
      <c r="E39" s="62">
        <f t="shared" si="6"/>
        <v>497.40028536561482</v>
      </c>
      <c r="F39" s="62">
        <f t="shared" si="2"/>
        <v>524.77</v>
      </c>
      <c r="G39" s="62">
        <f t="shared" si="5"/>
        <v>6642.4030000000002</v>
      </c>
    </row>
    <row r="40" spans="1:7" x14ac:dyDescent="0.25">
      <c r="A40" s="60">
        <f t="shared" si="3"/>
        <v>44562</v>
      </c>
      <c r="B40" s="61">
        <v>25</v>
      </c>
      <c r="C40" s="30">
        <f t="shared" si="1"/>
        <v>6642.4030000000002</v>
      </c>
      <c r="D40" s="62">
        <f t="shared" si="0"/>
        <v>25.463000000000001</v>
      </c>
      <c r="E40" s="62">
        <f t="shared" si="6"/>
        <v>499.30698645951634</v>
      </c>
      <c r="F40" s="62">
        <f t="shared" si="2"/>
        <v>524.77</v>
      </c>
      <c r="G40" s="62">
        <f t="shared" si="5"/>
        <v>6143.0959999999995</v>
      </c>
    </row>
    <row r="41" spans="1:7" x14ac:dyDescent="0.25">
      <c r="A41" s="60">
        <f t="shared" si="3"/>
        <v>44593</v>
      </c>
      <c r="B41" s="61">
        <v>26</v>
      </c>
      <c r="C41" s="30">
        <f t="shared" si="1"/>
        <v>6143.0959999999995</v>
      </c>
      <c r="D41" s="62">
        <f t="shared" si="0"/>
        <v>23.548999999999999</v>
      </c>
      <c r="E41" s="62">
        <f t="shared" si="6"/>
        <v>501.22099657427782</v>
      </c>
      <c r="F41" s="62">
        <f t="shared" si="2"/>
        <v>524.77</v>
      </c>
      <c r="G41" s="62">
        <f t="shared" si="5"/>
        <v>5641.875</v>
      </c>
    </row>
    <row r="42" spans="1:7" x14ac:dyDescent="0.25">
      <c r="A42" s="60">
        <f t="shared" si="3"/>
        <v>44621</v>
      </c>
      <c r="B42" s="61">
        <v>27</v>
      </c>
      <c r="C42" s="30">
        <f t="shared" si="1"/>
        <v>5641.875</v>
      </c>
      <c r="D42" s="62">
        <f t="shared" si="0"/>
        <v>21.626999999999999</v>
      </c>
      <c r="E42" s="62">
        <f t="shared" si="6"/>
        <v>503.14234372781249</v>
      </c>
      <c r="F42" s="62">
        <f t="shared" si="2"/>
        <v>524.77</v>
      </c>
      <c r="G42" s="62">
        <f t="shared" si="5"/>
        <v>5138.7330000000002</v>
      </c>
    </row>
    <row r="43" spans="1:7" x14ac:dyDescent="0.25">
      <c r="A43" s="60">
        <f t="shared" si="3"/>
        <v>44652</v>
      </c>
      <c r="B43" s="61">
        <v>28</v>
      </c>
      <c r="C43" s="30">
        <f t="shared" si="1"/>
        <v>5138.7330000000002</v>
      </c>
      <c r="D43" s="62">
        <f t="shared" si="0"/>
        <v>19.698</v>
      </c>
      <c r="E43" s="62">
        <f t="shared" si="6"/>
        <v>505.0710560454358</v>
      </c>
      <c r="F43" s="62">
        <f t="shared" si="2"/>
        <v>524.77</v>
      </c>
      <c r="G43" s="62">
        <f t="shared" si="5"/>
        <v>4633.6620000000003</v>
      </c>
    </row>
    <row r="44" spans="1:7" x14ac:dyDescent="0.25">
      <c r="A44" s="60">
        <f t="shared" si="3"/>
        <v>44682</v>
      </c>
      <c r="B44" s="61">
        <v>29</v>
      </c>
      <c r="C44" s="30">
        <f t="shared" si="1"/>
        <v>4633.6620000000003</v>
      </c>
      <c r="D44" s="62">
        <f t="shared" si="0"/>
        <v>17.762</v>
      </c>
      <c r="E44" s="62">
        <f t="shared" si="6"/>
        <v>507.00716176027669</v>
      </c>
      <c r="F44" s="62">
        <f t="shared" si="2"/>
        <v>524.77</v>
      </c>
      <c r="G44" s="62">
        <f t="shared" si="5"/>
        <v>4126.6549999999997</v>
      </c>
    </row>
    <row r="45" spans="1:7" x14ac:dyDescent="0.25">
      <c r="A45" s="60">
        <f t="shared" si="3"/>
        <v>44713</v>
      </c>
      <c r="B45" s="61">
        <v>30</v>
      </c>
      <c r="C45" s="30">
        <f t="shared" si="1"/>
        <v>4126.6549999999997</v>
      </c>
      <c r="D45" s="62">
        <f t="shared" si="0"/>
        <v>15.819000000000001</v>
      </c>
      <c r="E45" s="62">
        <f t="shared" si="6"/>
        <v>508.95068921369102</v>
      </c>
      <c r="F45" s="62">
        <f t="shared" si="2"/>
        <v>524.77</v>
      </c>
      <c r="G45" s="62">
        <f t="shared" si="5"/>
        <v>3617.7040000000002</v>
      </c>
    </row>
    <row r="46" spans="1:7" x14ac:dyDescent="0.25">
      <c r="A46" s="60">
        <f t="shared" si="3"/>
        <v>44743</v>
      </c>
      <c r="B46" s="61">
        <v>31</v>
      </c>
      <c r="C46" s="30">
        <f t="shared" si="1"/>
        <v>3617.7040000000002</v>
      </c>
      <c r="D46" s="62">
        <f t="shared" si="0"/>
        <v>13.868</v>
      </c>
      <c r="E46" s="62">
        <f t="shared" si="6"/>
        <v>510.90166685567686</v>
      </c>
      <c r="F46" s="62">
        <f t="shared" si="2"/>
        <v>524.77</v>
      </c>
      <c r="G46" s="62">
        <f t="shared" si="5"/>
        <v>3106.8020000000001</v>
      </c>
    </row>
    <row r="47" spans="1:7" x14ac:dyDescent="0.25">
      <c r="A47" s="60">
        <f t="shared" si="3"/>
        <v>44774</v>
      </c>
      <c r="B47" s="61">
        <v>32</v>
      </c>
      <c r="C47" s="30">
        <f t="shared" si="1"/>
        <v>3106.8020000000001</v>
      </c>
      <c r="D47" s="62">
        <f t="shared" si="0"/>
        <v>11.909000000000001</v>
      </c>
      <c r="E47" s="62">
        <f t="shared" si="6"/>
        <v>512.86012324529031</v>
      </c>
      <c r="F47" s="62">
        <f t="shared" si="2"/>
        <v>524.77</v>
      </c>
      <c r="G47" s="62">
        <f t="shared" si="5"/>
        <v>2593.942</v>
      </c>
    </row>
    <row r="48" spans="1:7" x14ac:dyDescent="0.25">
      <c r="A48" s="60">
        <f t="shared" si="3"/>
        <v>44805</v>
      </c>
      <c r="B48" s="61">
        <v>33</v>
      </c>
      <c r="C48" s="30">
        <f t="shared" si="1"/>
        <v>2593.942</v>
      </c>
      <c r="D48" s="62">
        <f t="shared" si="0"/>
        <v>9.9429999999999996</v>
      </c>
      <c r="E48" s="62">
        <f t="shared" si="6"/>
        <v>514.82608705106384</v>
      </c>
      <c r="F48" s="62">
        <f t="shared" si="2"/>
        <v>524.77</v>
      </c>
      <c r="G48" s="62">
        <f t="shared" si="5"/>
        <v>2079.116</v>
      </c>
    </row>
    <row r="49" spans="1:7" x14ac:dyDescent="0.25">
      <c r="A49" s="60">
        <f t="shared" si="3"/>
        <v>44835</v>
      </c>
      <c r="B49" s="61">
        <v>34</v>
      </c>
      <c r="C49" s="30">
        <f t="shared" si="1"/>
        <v>2079.116</v>
      </c>
      <c r="D49" s="62">
        <f t="shared" si="0"/>
        <v>7.97</v>
      </c>
      <c r="E49" s="62">
        <f t="shared" si="6"/>
        <v>516.79958705142644</v>
      </c>
      <c r="F49" s="62">
        <f t="shared" si="2"/>
        <v>524.77</v>
      </c>
      <c r="G49" s="62">
        <f t="shared" si="5"/>
        <v>1562.316</v>
      </c>
    </row>
    <row r="50" spans="1:7" x14ac:dyDescent="0.25">
      <c r="A50" s="60">
        <f t="shared" si="3"/>
        <v>44866</v>
      </c>
      <c r="B50" s="61">
        <v>35</v>
      </c>
      <c r="C50" s="30">
        <f t="shared" si="1"/>
        <v>1562.316</v>
      </c>
      <c r="D50" s="62">
        <f t="shared" si="0"/>
        <v>5.9889999999999999</v>
      </c>
      <c r="E50" s="62">
        <f t="shared" si="6"/>
        <v>518.78065213512343</v>
      </c>
      <c r="F50" s="62">
        <f t="shared" si="2"/>
        <v>524.77</v>
      </c>
      <c r="G50" s="62">
        <f t="shared" si="5"/>
        <v>1043.5350000000001</v>
      </c>
    </row>
    <row r="51" spans="1:7" x14ac:dyDescent="0.25">
      <c r="A51" s="60">
        <f t="shared" si="3"/>
        <v>44896</v>
      </c>
      <c r="B51" s="61">
        <v>36</v>
      </c>
      <c r="C51" s="30">
        <f t="shared" si="1"/>
        <v>1043.5350000000001</v>
      </c>
      <c r="D51" s="62">
        <f t="shared" si="0"/>
        <v>4</v>
      </c>
      <c r="E51" s="62">
        <f t="shared" si="6"/>
        <v>520.76931130164144</v>
      </c>
      <c r="F51" s="62">
        <f t="shared" si="2"/>
        <v>524.77</v>
      </c>
      <c r="G51" s="62">
        <f t="shared" si="5"/>
        <v>522.76599999999996</v>
      </c>
    </row>
    <row r="52" spans="1:7" x14ac:dyDescent="0.25">
      <c r="A52" s="60">
        <f t="shared" si="3"/>
        <v>44927</v>
      </c>
      <c r="B52" s="61">
        <v>37</v>
      </c>
      <c r="C52" s="30">
        <f t="shared" ref="C52" si="7">G51</f>
        <v>522.76599999999996</v>
      </c>
      <c r="D52" s="62">
        <f t="shared" ref="D52" si="8">ROUND(C52*$E$12/12,3)</f>
        <v>2.004</v>
      </c>
      <c r="E52" s="62">
        <f t="shared" ref="E52" si="9">PPMT($E$12/12,B52,$E$7,-$E$10,$E$11,0)</f>
        <v>522.7655936616311</v>
      </c>
      <c r="F52" s="62">
        <f t="shared" si="2"/>
        <v>524.77</v>
      </c>
      <c r="G52" s="62">
        <f t="shared" ref="G52" si="10">ROUND(C52-E52,3)</f>
        <v>0</v>
      </c>
    </row>
    <row r="53" spans="1:7" x14ac:dyDescent="0.25">
      <c r="A53" s="60"/>
      <c r="B53" s="61"/>
      <c r="C53" s="30"/>
      <c r="D53" s="62"/>
      <c r="E53" s="62"/>
      <c r="F53" s="62"/>
      <c r="G53" s="62"/>
    </row>
    <row r="54" spans="1:7" x14ac:dyDescent="0.25">
      <c r="A54" s="60"/>
      <c r="B54" s="61"/>
      <c r="C54" s="30"/>
      <c r="D54" s="62"/>
      <c r="E54" s="62"/>
      <c r="F54" s="62"/>
      <c r="G54" s="62"/>
    </row>
    <row r="55" spans="1:7" x14ac:dyDescent="0.25">
      <c r="A55" s="60"/>
      <c r="B55" s="61"/>
      <c r="C55" s="30"/>
      <c r="D55" s="62"/>
      <c r="E55" s="62"/>
      <c r="F55" s="62"/>
      <c r="G55" s="62"/>
    </row>
    <row r="56" spans="1:7" x14ac:dyDescent="0.25">
      <c r="A56" s="60"/>
      <c r="B56" s="61"/>
      <c r="C56" s="30"/>
      <c r="D56" s="62"/>
      <c r="E56" s="62"/>
      <c r="F56" s="62"/>
      <c r="G56" s="62"/>
    </row>
    <row r="57" spans="1:7" x14ac:dyDescent="0.25">
      <c r="A57" s="60"/>
      <c r="B57" s="61"/>
      <c r="C57" s="30"/>
      <c r="D57" s="62"/>
      <c r="E57" s="62"/>
      <c r="F57" s="62"/>
      <c r="G57" s="62"/>
    </row>
    <row r="58" spans="1:7" x14ac:dyDescent="0.25">
      <c r="A58" s="60"/>
      <c r="B58" s="61"/>
      <c r="C58" s="30"/>
      <c r="D58" s="62"/>
      <c r="E58" s="62"/>
      <c r="F58" s="62"/>
      <c r="G58" s="62"/>
    </row>
    <row r="59" spans="1:7" x14ac:dyDescent="0.25">
      <c r="A59" s="60"/>
      <c r="B59" s="61"/>
      <c r="C59" s="30"/>
      <c r="D59" s="62"/>
      <c r="E59" s="62"/>
      <c r="F59" s="62"/>
      <c r="G59" s="62"/>
    </row>
    <row r="60" spans="1:7" x14ac:dyDescent="0.25">
      <c r="A60" s="60"/>
      <c r="B60" s="61"/>
      <c r="C60" s="30"/>
      <c r="D60" s="62"/>
      <c r="E60" s="62"/>
      <c r="F60" s="62"/>
      <c r="G60" s="62"/>
    </row>
    <row r="61" spans="1:7" x14ac:dyDescent="0.25">
      <c r="A61" s="60"/>
      <c r="B61" s="61"/>
      <c r="C61" s="30"/>
      <c r="D61" s="62"/>
      <c r="E61" s="62"/>
      <c r="F61" s="62"/>
      <c r="G61" s="62"/>
    </row>
    <row r="62" spans="1:7" x14ac:dyDescent="0.25">
      <c r="A62" s="60"/>
      <c r="B62" s="61"/>
      <c r="C62" s="30"/>
      <c r="D62" s="62"/>
      <c r="E62" s="62"/>
      <c r="F62" s="62"/>
      <c r="G62" s="62"/>
    </row>
    <row r="63" spans="1:7" x14ac:dyDescent="0.25">
      <c r="A63" s="60"/>
      <c r="B63" s="61"/>
      <c r="C63" s="30"/>
      <c r="D63" s="62"/>
      <c r="E63" s="62"/>
      <c r="F63" s="62"/>
      <c r="G63" s="62"/>
    </row>
    <row r="64" spans="1:7" x14ac:dyDescent="0.25">
      <c r="A64" s="60"/>
      <c r="B64" s="61"/>
      <c r="C64" s="30"/>
      <c r="D64" s="62"/>
      <c r="E64" s="62"/>
      <c r="F64" s="62"/>
      <c r="G64" s="62"/>
    </row>
    <row r="65" spans="1:7" x14ac:dyDescent="0.25">
      <c r="A65" s="60"/>
      <c r="B65" s="61"/>
      <c r="C65" s="30"/>
      <c r="D65" s="62"/>
      <c r="E65" s="62"/>
      <c r="F65" s="62"/>
      <c r="G65" s="62"/>
    </row>
    <row r="66" spans="1:7" x14ac:dyDescent="0.25">
      <c r="A66" s="60"/>
      <c r="B66" s="61"/>
      <c r="C66" s="30"/>
      <c r="D66" s="62"/>
      <c r="E66" s="62"/>
      <c r="F66" s="62"/>
      <c r="G66" s="62"/>
    </row>
    <row r="67" spans="1:7" x14ac:dyDescent="0.25">
      <c r="A67" s="60"/>
      <c r="B67" s="61"/>
      <c r="C67" s="30"/>
      <c r="D67" s="62"/>
      <c r="E67" s="62"/>
      <c r="F67" s="62"/>
      <c r="G67" s="62"/>
    </row>
    <row r="68" spans="1:7" x14ac:dyDescent="0.25">
      <c r="A68" s="60"/>
      <c r="B68" s="61"/>
      <c r="C68" s="30"/>
      <c r="D68" s="62"/>
      <c r="E68" s="62"/>
      <c r="F68" s="62"/>
      <c r="G68" s="62"/>
    </row>
    <row r="69" spans="1:7" x14ac:dyDescent="0.25">
      <c r="A69" s="60"/>
      <c r="B69" s="61"/>
      <c r="C69" s="30"/>
      <c r="D69" s="62"/>
      <c r="E69" s="62"/>
      <c r="F69" s="62"/>
      <c r="G69" s="62"/>
    </row>
    <row r="70" spans="1:7" x14ac:dyDescent="0.25">
      <c r="A70" s="60"/>
      <c r="B70" s="61"/>
      <c r="C70" s="30"/>
      <c r="D70" s="62"/>
      <c r="E70" s="62"/>
      <c r="F70" s="62"/>
      <c r="G70" s="62"/>
    </row>
    <row r="71" spans="1:7" x14ac:dyDescent="0.25">
      <c r="A71" s="60"/>
      <c r="B71" s="61"/>
      <c r="C71" s="30"/>
      <c r="D71" s="62"/>
      <c r="E71" s="62"/>
      <c r="F71" s="62"/>
      <c r="G71" s="62"/>
    </row>
    <row r="72" spans="1:7" x14ac:dyDescent="0.25">
      <c r="A72" s="60"/>
      <c r="B72" s="61"/>
      <c r="C72" s="30"/>
      <c r="D72" s="62"/>
      <c r="E72" s="62"/>
      <c r="F72" s="62"/>
      <c r="G72" s="62"/>
    </row>
    <row r="73" spans="1:7" x14ac:dyDescent="0.25">
      <c r="A73" s="60"/>
      <c r="B73" s="61"/>
      <c r="C73" s="30"/>
      <c r="D73" s="62"/>
      <c r="E73" s="62"/>
      <c r="F73" s="62"/>
      <c r="G73" s="62"/>
    </row>
    <row r="74" spans="1:7" x14ac:dyDescent="0.25">
      <c r="A74" s="60"/>
      <c r="B74" s="61"/>
      <c r="C74" s="30"/>
      <c r="D74" s="62"/>
      <c r="E74" s="62"/>
      <c r="F74" s="62"/>
      <c r="G74" s="62"/>
    </row>
    <row r="75" spans="1:7" x14ac:dyDescent="0.25">
      <c r="A75" s="60"/>
      <c r="B75" s="61"/>
      <c r="C75" s="30"/>
      <c r="D75" s="62"/>
      <c r="E75" s="62"/>
      <c r="F75" s="62"/>
      <c r="G75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6C35-614C-42E4-8688-41410E2487DF}">
  <dimension ref="A1:M75"/>
  <sheetViews>
    <sheetView topLeftCell="A4" workbookViewId="0">
      <selection activeCell="F16" sqref="F16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34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60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43">
        <v>82390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49">
        <f>E8</f>
        <v>82390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45657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82390</v>
      </c>
      <c r="D16" s="62">
        <f>ROUND(C16*$E$12/12,3)</f>
        <v>315.82799999999997</v>
      </c>
      <c r="E16" s="62">
        <f>PPMT($E$12/12,B16,$E$7,-$E$10,$E$11,0)</f>
        <v>1223.9192282895031</v>
      </c>
      <c r="F16" s="62">
        <f>ROUND(PMT($E$12/12,E7,-E10,E11),3)</f>
        <v>1539.748</v>
      </c>
      <c r="G16" s="62">
        <f>ROUND(C16-E16,3)</f>
        <v>81166.081000000006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81166.081000000006</v>
      </c>
      <c r="D17" s="62">
        <f t="shared" ref="D17:D59" si="0">ROUND(C17*$E$12/12,3)</f>
        <v>311.137</v>
      </c>
      <c r="E17" s="62">
        <f>PPMT($E$12/12,B17,$E$7,-$E$10,$E$11,0)</f>
        <v>1228.6109186646129</v>
      </c>
      <c r="F17" s="62">
        <f>F16</f>
        <v>1539.748</v>
      </c>
      <c r="G17" s="62">
        <f>ROUND(C17-E17,3)</f>
        <v>79937.47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59" si="1">G17</f>
        <v>79937.47</v>
      </c>
      <c r="D18" s="62">
        <f t="shared" si="0"/>
        <v>306.42700000000002</v>
      </c>
      <c r="E18" s="62">
        <f>PPMT($E$12/12,B18,$E$7,-$E$10,$E$11,0)</f>
        <v>1233.3205938528272</v>
      </c>
      <c r="F18" s="62">
        <f t="shared" ref="F18:F75" si="2">F17</f>
        <v>1539.748</v>
      </c>
      <c r="G18" s="62">
        <f>ROUND(C18-E18,3)</f>
        <v>78704.149000000005</v>
      </c>
      <c r="K18" s="45"/>
      <c r="L18" s="45"/>
      <c r="M18" s="47"/>
    </row>
    <row r="19" spans="1:13" x14ac:dyDescent="0.25">
      <c r="A19" s="60">
        <f t="shared" ref="A19:A75" si="3">EDATE(A18,1)</f>
        <v>43922</v>
      </c>
      <c r="B19" s="61">
        <v>4</v>
      </c>
      <c r="C19" s="30">
        <f t="shared" si="1"/>
        <v>78704.149000000005</v>
      </c>
      <c r="D19" s="62">
        <f t="shared" si="0"/>
        <v>301.69900000000001</v>
      </c>
      <c r="E19" s="62">
        <f t="shared" ref="E19" si="4">PPMT($E$12/12,B19,$E$7,-$E$10,$E$11,0)</f>
        <v>1238.0483227959296</v>
      </c>
      <c r="F19" s="62">
        <f t="shared" si="2"/>
        <v>1539.748</v>
      </c>
      <c r="G19" s="62">
        <f t="shared" ref="G19:G59" si="5">ROUND(C19-E19,3)</f>
        <v>77466.100999999995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77466.100999999995</v>
      </c>
      <c r="D20" s="62">
        <f t="shared" si="0"/>
        <v>296.95299999999997</v>
      </c>
      <c r="E20" s="62">
        <f>PPMT($E$12/12,B20,$E$7,-$E$10,$E$11,0)</f>
        <v>1242.7941746999807</v>
      </c>
      <c r="F20" s="62">
        <f t="shared" si="2"/>
        <v>1539.748</v>
      </c>
      <c r="G20" s="62">
        <f t="shared" si="5"/>
        <v>76223.307000000001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76223.307000000001</v>
      </c>
      <c r="D21" s="62">
        <f t="shared" si="0"/>
        <v>292.18900000000002</v>
      </c>
      <c r="E21" s="62">
        <f t="shared" ref="E21:E59" si="6">PPMT($E$12/12,B21,$E$7,-$E$10,$E$11,0)</f>
        <v>1247.5582190363305</v>
      </c>
      <c r="F21" s="62">
        <f t="shared" si="2"/>
        <v>1539.748</v>
      </c>
      <c r="G21" s="62">
        <f t="shared" si="5"/>
        <v>74975.748999999996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74975.748999999996</v>
      </c>
      <c r="D22" s="62">
        <f t="shared" si="0"/>
        <v>287.40699999999998</v>
      </c>
      <c r="E22" s="62">
        <f t="shared" si="6"/>
        <v>1252.3405255426367</v>
      </c>
      <c r="F22" s="62">
        <f t="shared" si="2"/>
        <v>1539.748</v>
      </c>
      <c r="G22" s="62">
        <f t="shared" si="5"/>
        <v>73723.407999999996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73723.407999999996</v>
      </c>
      <c r="D23" s="62">
        <f t="shared" si="0"/>
        <v>282.60599999999999</v>
      </c>
      <c r="E23" s="62">
        <f t="shared" si="6"/>
        <v>1257.1411642238834</v>
      </c>
      <c r="F23" s="62">
        <f t="shared" si="2"/>
        <v>1539.748</v>
      </c>
      <c r="G23" s="62">
        <f t="shared" si="5"/>
        <v>72466.267000000007</v>
      </c>
      <c r="K23" s="45"/>
      <c r="L23" s="45"/>
      <c r="M23" s="47"/>
    </row>
    <row r="24" spans="1:13" x14ac:dyDescent="0.25">
      <c r="A24" s="60">
        <f t="shared" si="3"/>
        <v>44075</v>
      </c>
      <c r="B24" s="61">
        <v>9</v>
      </c>
      <c r="C24" s="30">
        <f t="shared" si="1"/>
        <v>72466.267000000007</v>
      </c>
      <c r="D24" s="62">
        <f t="shared" si="0"/>
        <v>277.78699999999998</v>
      </c>
      <c r="E24" s="62">
        <f t="shared" si="6"/>
        <v>1261.9602053534081</v>
      </c>
      <c r="F24" s="62">
        <f t="shared" si="2"/>
        <v>1539.748</v>
      </c>
      <c r="G24" s="62">
        <f t="shared" si="5"/>
        <v>71204.307000000001</v>
      </c>
      <c r="K24" s="45"/>
      <c r="L24" s="45"/>
      <c r="M24" s="47"/>
    </row>
    <row r="25" spans="1:13" x14ac:dyDescent="0.25">
      <c r="A25" s="60">
        <f t="shared" si="3"/>
        <v>44105</v>
      </c>
      <c r="B25" s="61">
        <v>10</v>
      </c>
      <c r="C25" s="30">
        <f t="shared" si="1"/>
        <v>71204.307000000001</v>
      </c>
      <c r="D25" s="62">
        <f t="shared" si="0"/>
        <v>272.95</v>
      </c>
      <c r="E25" s="62">
        <f t="shared" si="6"/>
        <v>1266.7977194739296</v>
      </c>
      <c r="F25" s="62">
        <f t="shared" si="2"/>
        <v>1539.748</v>
      </c>
      <c r="G25" s="62">
        <f t="shared" si="5"/>
        <v>69937.509000000005</v>
      </c>
    </row>
    <row r="26" spans="1:13" x14ac:dyDescent="0.25">
      <c r="A26" s="60">
        <f t="shared" si="3"/>
        <v>44136</v>
      </c>
      <c r="B26" s="61">
        <v>11</v>
      </c>
      <c r="C26" s="30">
        <f t="shared" si="1"/>
        <v>69937.509000000005</v>
      </c>
      <c r="D26" s="62">
        <f t="shared" si="0"/>
        <v>268.09399999999999</v>
      </c>
      <c r="E26" s="62">
        <f t="shared" si="6"/>
        <v>1271.6537773985797</v>
      </c>
      <c r="F26" s="62">
        <f t="shared" si="2"/>
        <v>1539.748</v>
      </c>
      <c r="G26" s="62">
        <f t="shared" si="5"/>
        <v>68665.854999999996</v>
      </c>
    </row>
    <row r="27" spans="1:13" x14ac:dyDescent="0.25">
      <c r="A27" s="60">
        <f t="shared" si="3"/>
        <v>44166</v>
      </c>
      <c r="B27" s="61">
        <v>12</v>
      </c>
      <c r="C27" s="30">
        <f t="shared" si="1"/>
        <v>68665.854999999996</v>
      </c>
      <c r="D27" s="62">
        <f t="shared" si="0"/>
        <v>263.21899999999999</v>
      </c>
      <c r="E27" s="62">
        <f t="shared" si="6"/>
        <v>1276.5284502119407</v>
      </c>
      <c r="F27" s="62">
        <f t="shared" si="2"/>
        <v>1539.748</v>
      </c>
      <c r="G27" s="62">
        <f t="shared" si="5"/>
        <v>67389.327000000005</v>
      </c>
    </row>
    <row r="28" spans="1:13" x14ac:dyDescent="0.25">
      <c r="A28" s="60">
        <f t="shared" si="3"/>
        <v>44197</v>
      </c>
      <c r="B28" s="61">
        <v>13</v>
      </c>
      <c r="C28" s="30">
        <f t="shared" si="1"/>
        <v>67389.327000000005</v>
      </c>
      <c r="D28" s="62">
        <f t="shared" si="0"/>
        <v>258.32600000000002</v>
      </c>
      <c r="E28" s="62">
        <f t="shared" si="6"/>
        <v>1281.4218092710867</v>
      </c>
      <c r="F28" s="62">
        <f t="shared" si="2"/>
        <v>1539.748</v>
      </c>
      <c r="G28" s="62">
        <f t="shared" si="5"/>
        <v>66107.904999999999</v>
      </c>
    </row>
    <row r="29" spans="1:13" x14ac:dyDescent="0.25">
      <c r="A29" s="60">
        <f t="shared" si="3"/>
        <v>44228</v>
      </c>
      <c r="B29" s="61">
        <v>14</v>
      </c>
      <c r="C29" s="30">
        <f t="shared" si="1"/>
        <v>66107.904999999999</v>
      </c>
      <c r="D29" s="62">
        <f t="shared" si="0"/>
        <v>253.41399999999999</v>
      </c>
      <c r="E29" s="62">
        <f t="shared" si="6"/>
        <v>1286.3339262066258</v>
      </c>
      <c r="F29" s="62">
        <f t="shared" si="2"/>
        <v>1539.748</v>
      </c>
      <c r="G29" s="62">
        <f t="shared" si="5"/>
        <v>64821.571000000004</v>
      </c>
    </row>
    <row r="30" spans="1:13" x14ac:dyDescent="0.25">
      <c r="A30" s="60">
        <f t="shared" si="3"/>
        <v>44256</v>
      </c>
      <c r="B30" s="61">
        <v>15</v>
      </c>
      <c r="C30" s="30">
        <f t="shared" si="1"/>
        <v>64821.571000000004</v>
      </c>
      <c r="D30" s="62">
        <f t="shared" si="0"/>
        <v>248.483</v>
      </c>
      <c r="E30" s="62">
        <f t="shared" si="6"/>
        <v>1291.2648729237512</v>
      </c>
      <c r="F30" s="62">
        <f t="shared" si="2"/>
        <v>1539.748</v>
      </c>
      <c r="G30" s="62">
        <f t="shared" si="5"/>
        <v>63530.305999999997</v>
      </c>
    </row>
    <row r="31" spans="1:13" x14ac:dyDescent="0.25">
      <c r="A31" s="60">
        <f t="shared" si="3"/>
        <v>44287</v>
      </c>
      <c r="B31" s="61">
        <v>16</v>
      </c>
      <c r="C31" s="30">
        <f t="shared" si="1"/>
        <v>63530.305999999997</v>
      </c>
      <c r="D31" s="62">
        <f t="shared" si="0"/>
        <v>243.53299999999999</v>
      </c>
      <c r="E31" s="62">
        <f t="shared" si="6"/>
        <v>1296.2147216032922</v>
      </c>
      <c r="F31" s="62">
        <f t="shared" si="2"/>
        <v>1539.748</v>
      </c>
      <c r="G31" s="62">
        <f t="shared" si="5"/>
        <v>62234.091</v>
      </c>
    </row>
    <row r="32" spans="1:13" x14ac:dyDescent="0.25">
      <c r="A32" s="60">
        <f t="shared" si="3"/>
        <v>44317</v>
      </c>
      <c r="B32" s="61">
        <v>17</v>
      </c>
      <c r="C32" s="30">
        <f t="shared" si="1"/>
        <v>62234.091</v>
      </c>
      <c r="D32" s="62">
        <f t="shared" si="0"/>
        <v>238.56399999999999</v>
      </c>
      <c r="E32" s="62">
        <f t="shared" si="6"/>
        <v>1301.1835447027715</v>
      </c>
      <c r="F32" s="62">
        <f t="shared" si="2"/>
        <v>1539.748</v>
      </c>
      <c r="G32" s="62">
        <f t="shared" si="5"/>
        <v>60932.906999999999</v>
      </c>
    </row>
    <row r="33" spans="1:7" x14ac:dyDescent="0.25">
      <c r="A33" s="60">
        <f t="shared" si="3"/>
        <v>44348</v>
      </c>
      <c r="B33" s="61">
        <v>18</v>
      </c>
      <c r="C33" s="30">
        <f t="shared" si="1"/>
        <v>60932.906999999999</v>
      </c>
      <c r="D33" s="62">
        <f t="shared" si="0"/>
        <v>233.57599999999999</v>
      </c>
      <c r="E33" s="62">
        <f t="shared" si="6"/>
        <v>1306.1714149574657</v>
      </c>
      <c r="F33" s="62">
        <f t="shared" si="2"/>
        <v>1539.748</v>
      </c>
      <c r="G33" s="62">
        <f t="shared" si="5"/>
        <v>59626.735999999997</v>
      </c>
    </row>
    <row r="34" spans="1:7" x14ac:dyDescent="0.25">
      <c r="A34" s="60">
        <f t="shared" si="3"/>
        <v>44378</v>
      </c>
      <c r="B34" s="61">
        <v>19</v>
      </c>
      <c r="C34" s="30">
        <f t="shared" si="1"/>
        <v>59626.735999999997</v>
      </c>
      <c r="D34" s="62">
        <f t="shared" si="0"/>
        <v>228.56899999999999</v>
      </c>
      <c r="E34" s="62">
        <f t="shared" si="6"/>
        <v>1311.178405381469</v>
      </c>
      <c r="F34" s="62">
        <f t="shared" si="2"/>
        <v>1539.748</v>
      </c>
      <c r="G34" s="62">
        <f t="shared" si="5"/>
        <v>58315.557999999997</v>
      </c>
    </row>
    <row r="35" spans="1:7" x14ac:dyDescent="0.25">
      <c r="A35" s="60">
        <f t="shared" si="3"/>
        <v>44409</v>
      </c>
      <c r="B35" s="61">
        <v>20</v>
      </c>
      <c r="C35" s="30">
        <f t="shared" si="1"/>
        <v>58315.557999999997</v>
      </c>
      <c r="D35" s="62">
        <f t="shared" si="0"/>
        <v>223.54300000000001</v>
      </c>
      <c r="E35" s="62">
        <f t="shared" si="6"/>
        <v>1316.2045892687649</v>
      </c>
      <c r="F35" s="62">
        <f t="shared" si="2"/>
        <v>1539.748</v>
      </c>
      <c r="G35" s="62">
        <f t="shared" si="5"/>
        <v>56999.353000000003</v>
      </c>
    </row>
    <row r="36" spans="1:7" x14ac:dyDescent="0.25">
      <c r="A36" s="60">
        <f t="shared" si="3"/>
        <v>44440</v>
      </c>
      <c r="B36" s="61">
        <v>21</v>
      </c>
      <c r="C36" s="30">
        <f t="shared" si="1"/>
        <v>56999.353000000003</v>
      </c>
      <c r="D36" s="62">
        <f t="shared" si="0"/>
        <v>218.49799999999999</v>
      </c>
      <c r="E36" s="62">
        <f t="shared" si="6"/>
        <v>1321.2500401942953</v>
      </c>
      <c r="F36" s="62">
        <f t="shared" si="2"/>
        <v>1539.748</v>
      </c>
      <c r="G36" s="62">
        <f t="shared" si="5"/>
        <v>55678.103000000003</v>
      </c>
    </row>
    <row r="37" spans="1:7" x14ac:dyDescent="0.25">
      <c r="A37" s="60">
        <f t="shared" si="3"/>
        <v>44470</v>
      </c>
      <c r="B37" s="61">
        <v>22</v>
      </c>
      <c r="C37" s="30">
        <f t="shared" si="1"/>
        <v>55678.103000000003</v>
      </c>
      <c r="D37" s="62">
        <f t="shared" si="0"/>
        <v>213.43299999999999</v>
      </c>
      <c r="E37" s="62">
        <f t="shared" si="6"/>
        <v>1326.3148320150399</v>
      </c>
      <c r="F37" s="62">
        <f t="shared" si="2"/>
        <v>1539.748</v>
      </c>
      <c r="G37" s="62">
        <f t="shared" si="5"/>
        <v>54351.788</v>
      </c>
    </row>
    <row r="38" spans="1:7" x14ac:dyDescent="0.25">
      <c r="A38" s="60">
        <f t="shared" si="3"/>
        <v>44501</v>
      </c>
      <c r="B38" s="61">
        <v>23</v>
      </c>
      <c r="C38" s="30">
        <f t="shared" si="1"/>
        <v>54351.788</v>
      </c>
      <c r="D38" s="62">
        <f t="shared" si="0"/>
        <v>208.34899999999999</v>
      </c>
      <c r="E38" s="62">
        <f t="shared" si="6"/>
        <v>1331.3990388710974</v>
      </c>
      <c r="F38" s="62">
        <f t="shared" si="2"/>
        <v>1539.748</v>
      </c>
      <c r="G38" s="62">
        <f t="shared" si="5"/>
        <v>53020.389000000003</v>
      </c>
    </row>
    <row r="39" spans="1:7" x14ac:dyDescent="0.25">
      <c r="A39" s="60">
        <f t="shared" si="3"/>
        <v>44531</v>
      </c>
      <c r="B39" s="61">
        <v>24</v>
      </c>
      <c r="C39" s="30">
        <f t="shared" si="1"/>
        <v>53020.389000000003</v>
      </c>
      <c r="D39" s="62">
        <f t="shared" si="0"/>
        <v>203.245</v>
      </c>
      <c r="E39" s="62">
        <f t="shared" si="6"/>
        <v>1336.5027351867702</v>
      </c>
      <c r="F39" s="62">
        <f t="shared" si="2"/>
        <v>1539.748</v>
      </c>
      <c r="G39" s="62">
        <f t="shared" si="5"/>
        <v>51683.885999999999</v>
      </c>
    </row>
    <row r="40" spans="1:7" x14ac:dyDescent="0.25">
      <c r="A40" s="60">
        <f t="shared" si="3"/>
        <v>44562</v>
      </c>
      <c r="B40" s="61">
        <v>25</v>
      </c>
      <c r="C40" s="30">
        <f t="shared" si="1"/>
        <v>51683.885999999999</v>
      </c>
      <c r="D40" s="62">
        <f t="shared" si="0"/>
        <v>198.12200000000001</v>
      </c>
      <c r="E40" s="62">
        <f t="shared" si="6"/>
        <v>1341.6259956716526</v>
      </c>
      <c r="F40" s="62">
        <f t="shared" si="2"/>
        <v>1539.748</v>
      </c>
      <c r="G40" s="62">
        <f t="shared" si="5"/>
        <v>50342.26</v>
      </c>
    </row>
    <row r="41" spans="1:7" x14ac:dyDescent="0.25">
      <c r="A41" s="60">
        <f t="shared" si="3"/>
        <v>44593</v>
      </c>
      <c r="B41" s="61">
        <v>26</v>
      </c>
      <c r="C41" s="30">
        <f t="shared" si="1"/>
        <v>50342.26</v>
      </c>
      <c r="D41" s="62">
        <f t="shared" si="0"/>
        <v>192.97900000000001</v>
      </c>
      <c r="E41" s="62">
        <f t="shared" si="6"/>
        <v>1346.7688953217273</v>
      </c>
      <c r="F41" s="62">
        <f t="shared" si="2"/>
        <v>1539.748</v>
      </c>
      <c r="G41" s="62">
        <f t="shared" si="5"/>
        <v>48995.491000000002</v>
      </c>
    </row>
    <row r="42" spans="1:7" x14ac:dyDescent="0.25">
      <c r="A42" s="60">
        <f t="shared" si="3"/>
        <v>44621</v>
      </c>
      <c r="B42" s="61">
        <v>27</v>
      </c>
      <c r="C42" s="30">
        <f t="shared" si="1"/>
        <v>48995.491000000002</v>
      </c>
      <c r="D42" s="62">
        <f t="shared" si="0"/>
        <v>187.816</v>
      </c>
      <c r="E42" s="62">
        <f t="shared" si="6"/>
        <v>1351.9315094204605</v>
      </c>
      <c r="F42" s="62">
        <f t="shared" si="2"/>
        <v>1539.748</v>
      </c>
      <c r="G42" s="62">
        <f t="shared" si="5"/>
        <v>47643.559000000001</v>
      </c>
    </row>
    <row r="43" spans="1:7" x14ac:dyDescent="0.25">
      <c r="A43" s="60">
        <f t="shared" si="3"/>
        <v>44652</v>
      </c>
      <c r="B43" s="61">
        <v>28</v>
      </c>
      <c r="C43" s="30">
        <f t="shared" si="1"/>
        <v>47643.559000000001</v>
      </c>
      <c r="D43" s="62">
        <f t="shared" si="0"/>
        <v>182.63399999999999</v>
      </c>
      <c r="E43" s="62">
        <f t="shared" si="6"/>
        <v>1357.1139135399058</v>
      </c>
      <c r="F43" s="62">
        <f t="shared" si="2"/>
        <v>1539.748</v>
      </c>
      <c r="G43" s="62">
        <f t="shared" si="5"/>
        <v>46286.445</v>
      </c>
    </row>
    <row r="44" spans="1:7" x14ac:dyDescent="0.25">
      <c r="A44" s="60">
        <f t="shared" si="3"/>
        <v>44682</v>
      </c>
      <c r="B44" s="61">
        <v>29</v>
      </c>
      <c r="C44" s="30">
        <f t="shared" si="1"/>
        <v>46286.445</v>
      </c>
      <c r="D44" s="62">
        <f t="shared" si="0"/>
        <v>177.43100000000001</v>
      </c>
      <c r="E44" s="62">
        <f t="shared" si="6"/>
        <v>1362.3161835418086</v>
      </c>
      <c r="F44" s="62">
        <f t="shared" si="2"/>
        <v>1539.748</v>
      </c>
      <c r="G44" s="62">
        <f t="shared" si="5"/>
        <v>44924.129000000001</v>
      </c>
    </row>
    <row r="45" spans="1:7" x14ac:dyDescent="0.25">
      <c r="A45" s="60">
        <f t="shared" si="3"/>
        <v>44713</v>
      </c>
      <c r="B45" s="61">
        <v>30</v>
      </c>
      <c r="C45" s="30">
        <f t="shared" si="1"/>
        <v>44924.129000000001</v>
      </c>
      <c r="D45" s="62">
        <f t="shared" si="0"/>
        <v>172.209</v>
      </c>
      <c r="E45" s="62">
        <f t="shared" si="6"/>
        <v>1367.538395578719</v>
      </c>
      <c r="F45" s="62">
        <f t="shared" si="2"/>
        <v>1539.748</v>
      </c>
      <c r="G45" s="62">
        <f t="shared" si="5"/>
        <v>43556.591</v>
      </c>
    </row>
    <row r="46" spans="1:7" x14ac:dyDescent="0.25">
      <c r="A46" s="60">
        <f t="shared" si="3"/>
        <v>44743</v>
      </c>
      <c r="B46" s="61">
        <v>31</v>
      </c>
      <c r="C46" s="30">
        <f t="shared" si="1"/>
        <v>43556.591</v>
      </c>
      <c r="D46" s="62">
        <f t="shared" si="0"/>
        <v>166.96700000000001</v>
      </c>
      <c r="E46" s="62">
        <f t="shared" si="6"/>
        <v>1372.780626095104</v>
      </c>
      <c r="F46" s="62">
        <f t="shared" si="2"/>
        <v>1539.748</v>
      </c>
      <c r="G46" s="62">
        <f t="shared" si="5"/>
        <v>42183.81</v>
      </c>
    </row>
    <row r="47" spans="1:7" x14ac:dyDescent="0.25">
      <c r="A47" s="60">
        <f t="shared" si="3"/>
        <v>44774</v>
      </c>
      <c r="B47" s="61">
        <v>32</v>
      </c>
      <c r="C47" s="30">
        <f t="shared" si="1"/>
        <v>42183.81</v>
      </c>
      <c r="D47" s="62">
        <f t="shared" si="0"/>
        <v>161.70500000000001</v>
      </c>
      <c r="E47" s="62">
        <f t="shared" si="6"/>
        <v>1378.0429518284686</v>
      </c>
      <c r="F47" s="62">
        <f t="shared" si="2"/>
        <v>1539.748</v>
      </c>
      <c r="G47" s="62">
        <f t="shared" si="5"/>
        <v>40805.767</v>
      </c>
    </row>
    <row r="48" spans="1:7" x14ac:dyDescent="0.25">
      <c r="A48" s="60">
        <f t="shared" si="3"/>
        <v>44805</v>
      </c>
      <c r="B48" s="61">
        <v>33</v>
      </c>
      <c r="C48" s="30">
        <f t="shared" si="1"/>
        <v>40805.767</v>
      </c>
      <c r="D48" s="62">
        <f t="shared" si="0"/>
        <v>156.422</v>
      </c>
      <c r="E48" s="62">
        <f t="shared" si="6"/>
        <v>1383.3254498104779</v>
      </c>
      <c r="F48" s="62">
        <f t="shared" si="2"/>
        <v>1539.748</v>
      </c>
      <c r="G48" s="62">
        <f t="shared" si="5"/>
        <v>39422.442000000003</v>
      </c>
    </row>
    <row r="49" spans="1:7" x14ac:dyDescent="0.25">
      <c r="A49" s="60">
        <f t="shared" si="3"/>
        <v>44835</v>
      </c>
      <c r="B49" s="61">
        <v>34</v>
      </c>
      <c r="C49" s="30">
        <f t="shared" si="1"/>
        <v>39422.442000000003</v>
      </c>
      <c r="D49" s="62">
        <f t="shared" si="0"/>
        <v>151.119</v>
      </c>
      <c r="E49" s="62">
        <f t="shared" si="6"/>
        <v>1388.6281973680846</v>
      </c>
      <c r="F49" s="62">
        <f t="shared" si="2"/>
        <v>1539.748</v>
      </c>
      <c r="G49" s="62">
        <f t="shared" si="5"/>
        <v>38033.813999999998</v>
      </c>
    </row>
    <row r="50" spans="1:7" x14ac:dyDescent="0.25">
      <c r="A50" s="60">
        <f t="shared" si="3"/>
        <v>44866</v>
      </c>
      <c r="B50" s="61">
        <v>35</v>
      </c>
      <c r="C50" s="30">
        <f t="shared" si="1"/>
        <v>38033.813999999998</v>
      </c>
      <c r="D50" s="62">
        <f t="shared" si="0"/>
        <v>145.79599999999999</v>
      </c>
      <c r="E50" s="62">
        <f t="shared" si="6"/>
        <v>1393.9512721246624</v>
      </c>
      <c r="F50" s="62">
        <f t="shared" si="2"/>
        <v>1539.748</v>
      </c>
      <c r="G50" s="62">
        <f t="shared" si="5"/>
        <v>36639.862999999998</v>
      </c>
    </row>
    <row r="51" spans="1:7" x14ac:dyDescent="0.25">
      <c r="A51" s="60">
        <f t="shared" si="3"/>
        <v>44896</v>
      </c>
      <c r="B51" s="61">
        <v>36</v>
      </c>
      <c r="C51" s="30">
        <f t="shared" si="1"/>
        <v>36639.862999999998</v>
      </c>
      <c r="D51" s="62">
        <f t="shared" si="0"/>
        <v>140.453</v>
      </c>
      <c r="E51" s="62">
        <f t="shared" si="6"/>
        <v>1399.2947520011401</v>
      </c>
      <c r="F51" s="62">
        <f t="shared" si="2"/>
        <v>1539.748</v>
      </c>
      <c r="G51" s="62">
        <f t="shared" si="5"/>
        <v>35240.567999999999</v>
      </c>
    </row>
    <row r="52" spans="1:7" x14ac:dyDescent="0.25">
      <c r="A52" s="60">
        <f t="shared" si="3"/>
        <v>44927</v>
      </c>
      <c r="B52" s="61">
        <v>37</v>
      </c>
      <c r="C52" s="30">
        <f t="shared" si="1"/>
        <v>35240.567999999999</v>
      </c>
      <c r="D52" s="62">
        <f t="shared" si="0"/>
        <v>135.089</v>
      </c>
      <c r="E52" s="62">
        <f t="shared" si="6"/>
        <v>1404.6587152171444</v>
      </c>
      <c r="F52" s="62">
        <f t="shared" si="2"/>
        <v>1539.748</v>
      </c>
      <c r="G52" s="62">
        <f t="shared" si="5"/>
        <v>33835.909</v>
      </c>
    </row>
    <row r="53" spans="1:7" x14ac:dyDescent="0.25">
      <c r="A53" s="60">
        <f t="shared" si="3"/>
        <v>44958</v>
      </c>
      <c r="B53" s="61">
        <v>38</v>
      </c>
      <c r="C53" s="30">
        <f t="shared" si="1"/>
        <v>33835.909</v>
      </c>
      <c r="D53" s="62">
        <f t="shared" si="0"/>
        <v>129.70400000000001</v>
      </c>
      <c r="E53" s="62">
        <f t="shared" si="6"/>
        <v>1410.0432402921438</v>
      </c>
      <c r="F53" s="62">
        <f t="shared" si="2"/>
        <v>1539.748</v>
      </c>
      <c r="G53" s="62">
        <f t="shared" si="5"/>
        <v>32425.866000000002</v>
      </c>
    </row>
    <row r="54" spans="1:7" x14ac:dyDescent="0.25">
      <c r="A54" s="60">
        <f t="shared" si="3"/>
        <v>44986</v>
      </c>
      <c r="B54" s="61">
        <v>39</v>
      </c>
      <c r="C54" s="30">
        <f t="shared" si="1"/>
        <v>32425.866000000002</v>
      </c>
      <c r="D54" s="62">
        <f t="shared" si="0"/>
        <v>124.29900000000001</v>
      </c>
      <c r="E54" s="62">
        <f t="shared" si="6"/>
        <v>1415.4484060465968</v>
      </c>
      <c r="F54" s="62">
        <f t="shared" si="2"/>
        <v>1539.748</v>
      </c>
      <c r="G54" s="62">
        <f t="shared" si="5"/>
        <v>31010.418000000001</v>
      </c>
    </row>
    <row r="55" spans="1:7" x14ac:dyDescent="0.25">
      <c r="A55" s="60">
        <f t="shared" si="3"/>
        <v>45017</v>
      </c>
      <c r="B55" s="61">
        <v>40</v>
      </c>
      <c r="C55" s="30">
        <f t="shared" si="1"/>
        <v>31010.418000000001</v>
      </c>
      <c r="D55" s="62">
        <f t="shared" si="0"/>
        <v>118.873</v>
      </c>
      <c r="E55" s="62">
        <f t="shared" si="6"/>
        <v>1420.8742916031088</v>
      </c>
      <c r="F55" s="62">
        <f t="shared" si="2"/>
        <v>1539.748</v>
      </c>
      <c r="G55" s="62">
        <f t="shared" si="5"/>
        <v>29589.544000000002</v>
      </c>
    </row>
    <row r="56" spans="1:7" x14ac:dyDescent="0.25">
      <c r="A56" s="60">
        <f t="shared" si="3"/>
        <v>45047</v>
      </c>
      <c r="B56" s="61">
        <v>41</v>
      </c>
      <c r="C56" s="30">
        <f t="shared" si="1"/>
        <v>29589.544000000002</v>
      </c>
      <c r="D56" s="62">
        <f t="shared" si="0"/>
        <v>113.42700000000001</v>
      </c>
      <c r="E56" s="62">
        <f t="shared" si="6"/>
        <v>1426.3209763875873</v>
      </c>
      <c r="F56" s="62">
        <f t="shared" si="2"/>
        <v>1539.748</v>
      </c>
      <c r="G56" s="62">
        <f t="shared" si="5"/>
        <v>28163.223000000002</v>
      </c>
    </row>
    <row r="57" spans="1:7" x14ac:dyDescent="0.25">
      <c r="A57" s="60">
        <f t="shared" si="3"/>
        <v>45078</v>
      </c>
      <c r="B57" s="61">
        <v>42</v>
      </c>
      <c r="C57" s="30">
        <f t="shared" si="1"/>
        <v>28163.223000000002</v>
      </c>
      <c r="D57" s="62">
        <f t="shared" si="0"/>
        <v>107.959</v>
      </c>
      <c r="E57" s="62">
        <f t="shared" si="6"/>
        <v>1431.7885401304063</v>
      </c>
      <c r="F57" s="62">
        <f t="shared" si="2"/>
        <v>1539.748</v>
      </c>
      <c r="G57" s="62">
        <f t="shared" si="5"/>
        <v>26731.434000000001</v>
      </c>
    </row>
    <row r="58" spans="1:7" x14ac:dyDescent="0.25">
      <c r="A58" s="60">
        <f t="shared" si="3"/>
        <v>45108</v>
      </c>
      <c r="B58" s="61">
        <v>43</v>
      </c>
      <c r="C58" s="30">
        <f t="shared" si="1"/>
        <v>26731.434000000001</v>
      </c>
      <c r="D58" s="62">
        <f t="shared" si="0"/>
        <v>102.47</v>
      </c>
      <c r="E58" s="62">
        <f t="shared" si="6"/>
        <v>1437.277062867573</v>
      </c>
      <c r="F58" s="62">
        <f t="shared" si="2"/>
        <v>1539.748</v>
      </c>
      <c r="G58" s="62">
        <f t="shared" si="5"/>
        <v>25294.156999999999</v>
      </c>
    </row>
    <row r="59" spans="1:7" x14ac:dyDescent="0.25">
      <c r="A59" s="60">
        <f t="shared" si="3"/>
        <v>45139</v>
      </c>
      <c r="B59" s="61">
        <v>44</v>
      </c>
      <c r="C59" s="30">
        <f t="shared" si="1"/>
        <v>25294.156999999999</v>
      </c>
      <c r="D59" s="62">
        <f t="shared" si="0"/>
        <v>96.960999999999999</v>
      </c>
      <c r="E59" s="62">
        <f t="shared" si="6"/>
        <v>1442.7866249418987</v>
      </c>
      <c r="F59" s="62">
        <f t="shared" si="2"/>
        <v>1539.748</v>
      </c>
      <c r="G59" s="62">
        <f t="shared" si="5"/>
        <v>23851.37</v>
      </c>
    </row>
    <row r="60" spans="1:7" x14ac:dyDescent="0.25">
      <c r="A60" s="60">
        <f t="shared" si="3"/>
        <v>45170</v>
      </c>
      <c r="B60" s="61">
        <v>45</v>
      </c>
      <c r="C60" s="30">
        <f t="shared" ref="C60:C71" si="7">G59</f>
        <v>23851.37</v>
      </c>
      <c r="D60" s="62">
        <f t="shared" ref="D60:D71" si="8">ROUND(C60*$E$12/12,3)</f>
        <v>91.43</v>
      </c>
      <c r="E60" s="62">
        <f t="shared" ref="E60:E71" si="9">PPMT($E$12/12,B60,$E$7,-$E$10,$E$11,0)</f>
        <v>1448.317307004176</v>
      </c>
      <c r="F60" s="62">
        <f t="shared" si="2"/>
        <v>1539.748</v>
      </c>
      <c r="G60" s="62">
        <f t="shared" ref="G60:G71" si="10">ROUND(C60-E60,3)</f>
        <v>22403.053</v>
      </c>
    </row>
    <row r="61" spans="1:7" x14ac:dyDescent="0.25">
      <c r="A61" s="60">
        <f t="shared" si="3"/>
        <v>45200</v>
      </c>
      <c r="B61" s="61">
        <v>46</v>
      </c>
      <c r="C61" s="30">
        <f t="shared" si="7"/>
        <v>22403.053</v>
      </c>
      <c r="D61" s="62">
        <f t="shared" si="8"/>
        <v>85.878</v>
      </c>
      <c r="E61" s="62">
        <f t="shared" si="9"/>
        <v>1453.8691900143585</v>
      </c>
      <c r="F61" s="62">
        <f t="shared" si="2"/>
        <v>1539.748</v>
      </c>
      <c r="G61" s="62">
        <f t="shared" si="10"/>
        <v>20949.184000000001</v>
      </c>
    </row>
    <row r="62" spans="1:7" x14ac:dyDescent="0.25">
      <c r="A62" s="60">
        <f t="shared" si="3"/>
        <v>45231</v>
      </c>
      <c r="B62" s="61">
        <v>47</v>
      </c>
      <c r="C62" s="30">
        <f t="shared" si="7"/>
        <v>20949.184000000001</v>
      </c>
      <c r="D62" s="62">
        <f t="shared" si="8"/>
        <v>80.305000000000007</v>
      </c>
      <c r="E62" s="62">
        <f t="shared" si="9"/>
        <v>1459.442355242747</v>
      </c>
      <c r="F62" s="62">
        <f t="shared" si="2"/>
        <v>1539.748</v>
      </c>
      <c r="G62" s="62">
        <f t="shared" si="10"/>
        <v>19489.741999999998</v>
      </c>
    </row>
    <row r="63" spans="1:7" x14ac:dyDescent="0.25">
      <c r="A63" s="60">
        <f t="shared" si="3"/>
        <v>45261</v>
      </c>
      <c r="B63" s="61">
        <v>48</v>
      </c>
      <c r="C63" s="30">
        <f t="shared" si="7"/>
        <v>19489.741999999998</v>
      </c>
      <c r="D63" s="62">
        <f t="shared" si="8"/>
        <v>74.710999999999999</v>
      </c>
      <c r="E63" s="62">
        <f t="shared" si="9"/>
        <v>1465.0368842711775</v>
      </c>
      <c r="F63" s="62">
        <f t="shared" si="2"/>
        <v>1539.748</v>
      </c>
      <c r="G63" s="62">
        <f t="shared" si="10"/>
        <v>18024.705000000002</v>
      </c>
    </row>
    <row r="64" spans="1:7" x14ac:dyDescent="0.25">
      <c r="A64" s="60">
        <f t="shared" si="3"/>
        <v>45292</v>
      </c>
      <c r="B64" s="61">
        <v>49</v>
      </c>
      <c r="C64" s="30">
        <f t="shared" si="7"/>
        <v>18024.705000000002</v>
      </c>
      <c r="D64" s="62">
        <f t="shared" si="8"/>
        <v>69.094999999999999</v>
      </c>
      <c r="E64" s="62">
        <f t="shared" si="9"/>
        <v>1470.652858994217</v>
      </c>
      <c r="F64" s="62">
        <f t="shared" si="2"/>
        <v>1539.748</v>
      </c>
      <c r="G64" s="62">
        <f t="shared" si="10"/>
        <v>16554.052</v>
      </c>
    </row>
    <row r="65" spans="1:7" x14ac:dyDescent="0.25">
      <c r="A65" s="60">
        <f t="shared" si="3"/>
        <v>45323</v>
      </c>
      <c r="B65" s="61">
        <v>50</v>
      </c>
      <c r="C65" s="30">
        <f t="shared" si="7"/>
        <v>16554.052</v>
      </c>
      <c r="D65" s="62">
        <f t="shared" si="8"/>
        <v>63.457000000000001</v>
      </c>
      <c r="E65" s="62">
        <f t="shared" si="9"/>
        <v>1476.2903616203614</v>
      </c>
      <c r="F65" s="62">
        <f t="shared" si="2"/>
        <v>1539.748</v>
      </c>
      <c r="G65" s="62">
        <f t="shared" si="10"/>
        <v>15077.762000000001</v>
      </c>
    </row>
    <row r="66" spans="1:7" x14ac:dyDescent="0.25">
      <c r="A66" s="60">
        <f t="shared" si="3"/>
        <v>45352</v>
      </c>
      <c r="B66" s="61">
        <v>51</v>
      </c>
      <c r="C66" s="30">
        <f t="shared" si="7"/>
        <v>15077.762000000001</v>
      </c>
      <c r="D66" s="62">
        <f t="shared" si="8"/>
        <v>57.798000000000002</v>
      </c>
      <c r="E66" s="62">
        <f t="shared" si="9"/>
        <v>1481.9494746732394</v>
      </c>
      <c r="F66" s="62">
        <f t="shared" si="2"/>
        <v>1539.748</v>
      </c>
      <c r="G66" s="62">
        <f t="shared" si="10"/>
        <v>13595.813</v>
      </c>
    </row>
    <row r="67" spans="1:7" x14ac:dyDescent="0.25">
      <c r="A67" s="60">
        <f t="shared" si="3"/>
        <v>45383</v>
      </c>
      <c r="B67" s="61">
        <v>52</v>
      </c>
      <c r="C67" s="30">
        <f t="shared" si="7"/>
        <v>13595.813</v>
      </c>
      <c r="D67" s="62">
        <f t="shared" si="8"/>
        <v>52.116999999999997</v>
      </c>
      <c r="E67" s="62">
        <f t="shared" si="9"/>
        <v>1487.6302809928202</v>
      </c>
      <c r="F67" s="62">
        <f t="shared" si="2"/>
        <v>1539.748</v>
      </c>
      <c r="G67" s="62">
        <f t="shared" si="10"/>
        <v>12108.183000000001</v>
      </c>
    </row>
    <row r="68" spans="1:7" x14ac:dyDescent="0.25">
      <c r="A68" s="60">
        <f t="shared" si="3"/>
        <v>45413</v>
      </c>
      <c r="B68" s="61">
        <v>53</v>
      </c>
      <c r="C68" s="30">
        <f t="shared" si="7"/>
        <v>12108.183000000001</v>
      </c>
      <c r="D68" s="62">
        <f t="shared" si="8"/>
        <v>46.414999999999999</v>
      </c>
      <c r="E68" s="62">
        <f t="shared" si="9"/>
        <v>1493.3328637366262</v>
      </c>
      <c r="F68" s="62">
        <f t="shared" si="2"/>
        <v>1539.748</v>
      </c>
      <c r="G68" s="62">
        <f t="shared" si="10"/>
        <v>10614.85</v>
      </c>
    </row>
    <row r="69" spans="1:7" x14ac:dyDescent="0.25">
      <c r="A69" s="60">
        <f t="shared" si="3"/>
        <v>45444</v>
      </c>
      <c r="B69" s="61">
        <v>54</v>
      </c>
      <c r="C69" s="30">
        <f t="shared" si="7"/>
        <v>10614.85</v>
      </c>
      <c r="D69" s="62">
        <f t="shared" si="8"/>
        <v>40.69</v>
      </c>
      <c r="E69" s="62">
        <f t="shared" si="9"/>
        <v>1499.0573063809497</v>
      </c>
      <c r="F69" s="62">
        <f t="shared" si="2"/>
        <v>1539.748</v>
      </c>
      <c r="G69" s="62">
        <f t="shared" si="10"/>
        <v>9115.7929999999997</v>
      </c>
    </row>
    <row r="70" spans="1:7" x14ac:dyDescent="0.25">
      <c r="A70" s="60">
        <f t="shared" si="3"/>
        <v>45474</v>
      </c>
      <c r="B70" s="61">
        <v>55</v>
      </c>
      <c r="C70" s="30">
        <f t="shared" si="7"/>
        <v>9115.7929999999997</v>
      </c>
      <c r="D70" s="62">
        <f t="shared" si="8"/>
        <v>34.944000000000003</v>
      </c>
      <c r="E70" s="62">
        <f t="shared" si="9"/>
        <v>1504.8036927220769</v>
      </c>
      <c r="F70" s="62">
        <f t="shared" si="2"/>
        <v>1539.748</v>
      </c>
      <c r="G70" s="62">
        <f t="shared" si="10"/>
        <v>7610.9889999999996</v>
      </c>
    </row>
    <row r="71" spans="1:7" x14ac:dyDescent="0.25">
      <c r="A71" s="60">
        <f t="shared" si="3"/>
        <v>45505</v>
      </c>
      <c r="B71" s="61">
        <v>56</v>
      </c>
      <c r="C71" s="30">
        <f t="shared" si="7"/>
        <v>7610.9889999999996</v>
      </c>
      <c r="D71" s="62">
        <f t="shared" si="8"/>
        <v>29.175000000000001</v>
      </c>
      <c r="E71" s="62">
        <f t="shared" si="9"/>
        <v>1510.5721068775113</v>
      </c>
      <c r="F71" s="62">
        <f t="shared" si="2"/>
        <v>1539.748</v>
      </c>
      <c r="G71" s="62">
        <f t="shared" si="10"/>
        <v>6100.4170000000004</v>
      </c>
    </row>
    <row r="72" spans="1:7" x14ac:dyDescent="0.25">
      <c r="A72" s="60">
        <f t="shared" si="3"/>
        <v>45536</v>
      </c>
      <c r="B72" s="61">
        <v>57</v>
      </c>
      <c r="C72" s="30">
        <f t="shared" ref="C72:C75" si="11">G71</f>
        <v>6100.4170000000004</v>
      </c>
      <c r="D72" s="62">
        <f t="shared" ref="D72:D75" si="12">ROUND(C72*$E$12/12,3)</f>
        <v>23.385000000000002</v>
      </c>
      <c r="E72" s="62">
        <f t="shared" ref="E72:E75" si="13">PPMT($E$12/12,B72,$E$7,-$E$10,$E$11,0)</f>
        <v>1516.3626332872086</v>
      </c>
      <c r="F72" s="62">
        <f t="shared" si="2"/>
        <v>1539.748</v>
      </c>
      <c r="G72" s="62">
        <f t="shared" ref="G72:G75" si="14">ROUND(C72-E72,3)</f>
        <v>4584.0540000000001</v>
      </c>
    </row>
    <row r="73" spans="1:7" x14ac:dyDescent="0.25">
      <c r="A73" s="60">
        <f t="shared" si="3"/>
        <v>45566</v>
      </c>
      <c r="B73" s="61">
        <v>58</v>
      </c>
      <c r="C73" s="30">
        <f t="shared" si="11"/>
        <v>4584.0540000000001</v>
      </c>
      <c r="D73" s="62">
        <f t="shared" si="12"/>
        <v>17.571999999999999</v>
      </c>
      <c r="E73" s="62">
        <f t="shared" si="13"/>
        <v>1522.1753567148094</v>
      </c>
      <c r="F73" s="62">
        <f t="shared" si="2"/>
        <v>1539.748</v>
      </c>
      <c r="G73" s="62">
        <f t="shared" si="14"/>
        <v>3061.8789999999999</v>
      </c>
    </row>
    <row r="74" spans="1:7" x14ac:dyDescent="0.25">
      <c r="A74" s="60">
        <f t="shared" si="3"/>
        <v>45597</v>
      </c>
      <c r="B74" s="61">
        <v>59</v>
      </c>
      <c r="C74" s="30">
        <f t="shared" si="11"/>
        <v>3061.8789999999999</v>
      </c>
      <c r="D74" s="62">
        <f t="shared" si="12"/>
        <v>11.737</v>
      </c>
      <c r="E74" s="62">
        <f t="shared" si="13"/>
        <v>1528.0103622488828</v>
      </c>
      <c r="F74" s="62">
        <f t="shared" si="2"/>
        <v>1539.748</v>
      </c>
      <c r="G74" s="62">
        <f t="shared" si="14"/>
        <v>1533.8689999999999</v>
      </c>
    </row>
    <row r="75" spans="1:7" x14ac:dyDescent="0.25">
      <c r="A75" s="60">
        <f t="shared" si="3"/>
        <v>45627</v>
      </c>
      <c r="B75" s="61">
        <v>60</v>
      </c>
      <c r="C75" s="30">
        <f t="shared" si="11"/>
        <v>1533.8689999999999</v>
      </c>
      <c r="D75" s="62">
        <f t="shared" si="12"/>
        <v>5.88</v>
      </c>
      <c r="E75" s="62">
        <f t="shared" si="13"/>
        <v>1533.8677353041703</v>
      </c>
      <c r="F75" s="62">
        <f t="shared" si="2"/>
        <v>1539.748</v>
      </c>
      <c r="G75" s="62">
        <f t="shared" si="14"/>
        <v>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D966-84DC-41DE-82FA-AB4A1086E91D}">
  <dimension ref="A1:M75"/>
  <sheetViews>
    <sheetView workbookViewId="0">
      <selection activeCell="J18" sqref="J18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34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36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43">
        <v>3745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49">
        <f>E8</f>
        <v>3745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44926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3745</v>
      </c>
      <c r="D16" s="62">
        <f>ROUND(C16*$E$12/12,3)</f>
        <v>14.356</v>
      </c>
      <c r="E16" s="62">
        <f>PPMT($E$12/12,B16,$E$7,-$E$10,$E$11,0)</f>
        <v>97.213844929305949</v>
      </c>
      <c r="F16" s="62">
        <f>ROUND(PMT($E$12/12,E7,-E10,E11),3)</f>
        <v>111.57</v>
      </c>
      <c r="G16" s="62">
        <f>ROUND(C16-E16,3)</f>
        <v>3647.7860000000001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3647.7860000000001</v>
      </c>
      <c r="D17" s="62">
        <f t="shared" ref="D17:D51" si="0">ROUND(C17*$E$12/12,3)</f>
        <v>13.983000000000001</v>
      </c>
      <c r="E17" s="62">
        <f>PPMT($E$12/12,B17,$E$7,-$E$10,$E$11,0)</f>
        <v>97.586498001534963</v>
      </c>
      <c r="F17" s="62">
        <f>F16</f>
        <v>111.57</v>
      </c>
      <c r="G17" s="62">
        <f>ROUND(C17-E17,3)</f>
        <v>3550.2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51" si="1">G17</f>
        <v>3550.2</v>
      </c>
      <c r="D18" s="62">
        <f t="shared" si="0"/>
        <v>13.609</v>
      </c>
      <c r="E18" s="62">
        <f>PPMT($E$12/12,B18,$E$7,-$E$10,$E$11,0)</f>
        <v>97.960579577207511</v>
      </c>
      <c r="F18" s="62">
        <f t="shared" ref="F18:F51" si="2">F17</f>
        <v>111.57</v>
      </c>
      <c r="G18" s="62">
        <f>ROUND(C18-E18,3)</f>
        <v>3452.239</v>
      </c>
      <c r="K18" s="45"/>
      <c r="L18" s="45"/>
      <c r="M18" s="47"/>
    </row>
    <row r="19" spans="1:13" x14ac:dyDescent="0.25">
      <c r="A19" s="60">
        <f t="shared" ref="A19:A51" si="3">EDATE(A18,1)</f>
        <v>43922</v>
      </c>
      <c r="B19" s="61">
        <v>4</v>
      </c>
      <c r="C19" s="30">
        <f t="shared" si="1"/>
        <v>3452.239</v>
      </c>
      <c r="D19" s="62">
        <f t="shared" si="0"/>
        <v>13.234</v>
      </c>
      <c r="E19" s="62">
        <f t="shared" ref="E19" si="4">PPMT($E$12/12,B19,$E$7,-$E$10,$E$11,0)</f>
        <v>98.336095132253476</v>
      </c>
      <c r="F19" s="62">
        <f t="shared" si="2"/>
        <v>111.57</v>
      </c>
      <c r="G19" s="62">
        <f t="shared" ref="G19:G51" si="5">ROUND(C19-E19,3)</f>
        <v>3353.9029999999998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3353.9029999999998</v>
      </c>
      <c r="D20" s="62">
        <f t="shared" si="0"/>
        <v>12.856999999999999</v>
      </c>
      <c r="E20" s="62">
        <f>PPMT($E$12/12,B20,$E$7,-$E$10,$E$11,0)</f>
        <v>98.713050163593778</v>
      </c>
      <c r="F20" s="62">
        <f t="shared" si="2"/>
        <v>111.57</v>
      </c>
      <c r="G20" s="62">
        <f t="shared" si="5"/>
        <v>3255.19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3255.19</v>
      </c>
      <c r="D21" s="62">
        <f t="shared" si="0"/>
        <v>12.478</v>
      </c>
      <c r="E21" s="62">
        <f t="shared" ref="E21:E51" si="6">PPMT($E$12/12,B21,$E$7,-$E$10,$E$11,0)</f>
        <v>99.091450189220893</v>
      </c>
      <c r="F21" s="62">
        <f t="shared" si="2"/>
        <v>111.57</v>
      </c>
      <c r="G21" s="62">
        <f t="shared" si="5"/>
        <v>3156.0990000000002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3156.0990000000002</v>
      </c>
      <c r="D22" s="62">
        <f t="shared" si="0"/>
        <v>12.098000000000001</v>
      </c>
      <c r="E22" s="62">
        <f t="shared" si="6"/>
        <v>99.47130074827956</v>
      </c>
      <c r="F22" s="62">
        <f t="shared" si="2"/>
        <v>111.57</v>
      </c>
      <c r="G22" s="62">
        <f t="shared" si="5"/>
        <v>3056.6280000000002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3056.6280000000002</v>
      </c>
      <c r="D23" s="62">
        <f t="shared" si="0"/>
        <v>11.717000000000001</v>
      </c>
      <c r="E23" s="62">
        <f t="shared" si="6"/>
        <v>99.852607401147964</v>
      </c>
      <c r="F23" s="62">
        <f t="shared" si="2"/>
        <v>111.57</v>
      </c>
      <c r="G23" s="62">
        <f t="shared" si="5"/>
        <v>2956.7750000000001</v>
      </c>
      <c r="K23" s="45"/>
      <c r="L23" s="45"/>
      <c r="M23" s="47"/>
    </row>
    <row r="24" spans="1:13" x14ac:dyDescent="0.25">
      <c r="A24" s="60">
        <f t="shared" si="3"/>
        <v>44075</v>
      </c>
      <c r="B24" s="61">
        <v>9</v>
      </c>
      <c r="C24" s="30">
        <f t="shared" si="1"/>
        <v>2956.7750000000001</v>
      </c>
      <c r="D24" s="62">
        <f t="shared" si="0"/>
        <v>11.334</v>
      </c>
      <c r="E24" s="62">
        <f t="shared" si="6"/>
        <v>100.23537572951903</v>
      </c>
      <c r="F24" s="62">
        <f t="shared" si="2"/>
        <v>111.57</v>
      </c>
      <c r="G24" s="62">
        <f t="shared" si="5"/>
        <v>2856.54</v>
      </c>
      <c r="K24" s="45"/>
      <c r="L24" s="45"/>
      <c r="M24" s="47"/>
    </row>
    <row r="25" spans="1:13" x14ac:dyDescent="0.25">
      <c r="A25" s="60">
        <f t="shared" si="3"/>
        <v>44105</v>
      </c>
      <c r="B25" s="61">
        <v>10</v>
      </c>
      <c r="C25" s="30">
        <f t="shared" si="1"/>
        <v>2856.54</v>
      </c>
      <c r="D25" s="62">
        <f t="shared" si="0"/>
        <v>10.95</v>
      </c>
      <c r="E25" s="62">
        <f t="shared" si="6"/>
        <v>100.61961133648221</v>
      </c>
      <c r="F25" s="62">
        <f t="shared" si="2"/>
        <v>111.57</v>
      </c>
      <c r="G25" s="62">
        <f t="shared" si="5"/>
        <v>2755.92</v>
      </c>
    </row>
    <row r="26" spans="1:13" x14ac:dyDescent="0.25">
      <c r="A26" s="60">
        <f t="shared" si="3"/>
        <v>44136</v>
      </c>
      <c r="B26" s="61">
        <v>11</v>
      </c>
      <c r="C26" s="30">
        <f t="shared" si="1"/>
        <v>2755.92</v>
      </c>
      <c r="D26" s="62">
        <f t="shared" si="0"/>
        <v>10.564</v>
      </c>
      <c r="E26" s="62">
        <f t="shared" si="6"/>
        <v>101.00531984660539</v>
      </c>
      <c r="F26" s="62">
        <f t="shared" si="2"/>
        <v>111.57</v>
      </c>
      <c r="G26" s="62">
        <f t="shared" si="5"/>
        <v>2654.915</v>
      </c>
    </row>
    <row r="27" spans="1:13" x14ac:dyDescent="0.25">
      <c r="A27" s="60">
        <f t="shared" si="3"/>
        <v>44166</v>
      </c>
      <c r="B27" s="61">
        <v>12</v>
      </c>
      <c r="C27" s="30">
        <f t="shared" si="1"/>
        <v>2654.915</v>
      </c>
      <c r="D27" s="62">
        <f t="shared" si="0"/>
        <v>10.177</v>
      </c>
      <c r="E27" s="62">
        <f t="shared" si="6"/>
        <v>101.39250690601737</v>
      </c>
      <c r="F27" s="62">
        <f t="shared" si="2"/>
        <v>111.57</v>
      </c>
      <c r="G27" s="62">
        <f t="shared" si="5"/>
        <v>2553.5219999999999</v>
      </c>
    </row>
    <row r="28" spans="1:13" x14ac:dyDescent="0.25">
      <c r="A28" s="60">
        <f t="shared" si="3"/>
        <v>44197</v>
      </c>
      <c r="B28" s="61">
        <v>13</v>
      </c>
      <c r="C28" s="30">
        <f t="shared" si="1"/>
        <v>2553.5219999999999</v>
      </c>
      <c r="D28" s="62">
        <f t="shared" si="0"/>
        <v>9.7889999999999997</v>
      </c>
      <c r="E28" s="62">
        <f t="shared" si="6"/>
        <v>101.78117818249044</v>
      </c>
      <c r="F28" s="62">
        <f t="shared" si="2"/>
        <v>111.57</v>
      </c>
      <c r="G28" s="62">
        <f t="shared" si="5"/>
        <v>2451.741</v>
      </c>
    </row>
    <row r="29" spans="1:13" x14ac:dyDescent="0.25">
      <c r="A29" s="60">
        <f t="shared" si="3"/>
        <v>44228</v>
      </c>
      <c r="B29" s="61">
        <v>14</v>
      </c>
      <c r="C29" s="30">
        <f t="shared" si="1"/>
        <v>2451.741</v>
      </c>
      <c r="D29" s="62">
        <f t="shared" si="0"/>
        <v>9.3979999999999997</v>
      </c>
      <c r="E29" s="62">
        <f t="shared" si="6"/>
        <v>102.17133936552332</v>
      </c>
      <c r="F29" s="62">
        <f t="shared" si="2"/>
        <v>111.57</v>
      </c>
      <c r="G29" s="62">
        <f t="shared" si="5"/>
        <v>2349.5700000000002</v>
      </c>
    </row>
    <row r="30" spans="1:13" x14ac:dyDescent="0.25">
      <c r="A30" s="60">
        <f t="shared" si="3"/>
        <v>44256</v>
      </c>
      <c r="B30" s="61">
        <v>15</v>
      </c>
      <c r="C30" s="30">
        <f t="shared" si="1"/>
        <v>2349.5700000000002</v>
      </c>
      <c r="D30" s="62">
        <f t="shared" si="0"/>
        <v>9.0069999999999997</v>
      </c>
      <c r="E30" s="62">
        <f t="shared" si="6"/>
        <v>102.56299616642448</v>
      </c>
      <c r="F30" s="62">
        <f t="shared" si="2"/>
        <v>111.57</v>
      </c>
      <c r="G30" s="62">
        <f t="shared" si="5"/>
        <v>2247.0070000000001</v>
      </c>
    </row>
    <row r="31" spans="1:13" x14ac:dyDescent="0.25">
      <c r="A31" s="60">
        <f t="shared" si="3"/>
        <v>44287</v>
      </c>
      <c r="B31" s="61">
        <v>16</v>
      </c>
      <c r="C31" s="30">
        <f t="shared" si="1"/>
        <v>2247.0070000000001</v>
      </c>
      <c r="D31" s="62">
        <f t="shared" si="0"/>
        <v>8.6140000000000008</v>
      </c>
      <c r="E31" s="62">
        <f t="shared" si="6"/>
        <v>102.95615431839579</v>
      </c>
      <c r="F31" s="62">
        <f t="shared" si="2"/>
        <v>111.57</v>
      </c>
      <c r="G31" s="62">
        <f t="shared" si="5"/>
        <v>2144.0509999999999</v>
      </c>
    </row>
    <row r="32" spans="1:13" x14ac:dyDescent="0.25">
      <c r="A32" s="60">
        <f t="shared" si="3"/>
        <v>44317</v>
      </c>
      <c r="B32" s="61">
        <v>17</v>
      </c>
      <c r="C32" s="30">
        <f t="shared" si="1"/>
        <v>2144.0509999999999</v>
      </c>
      <c r="D32" s="62">
        <f t="shared" si="0"/>
        <v>8.2189999999999994</v>
      </c>
      <c r="E32" s="62">
        <f t="shared" si="6"/>
        <v>103.3508195766163</v>
      </c>
      <c r="F32" s="62">
        <f t="shared" si="2"/>
        <v>111.57</v>
      </c>
      <c r="G32" s="62">
        <f t="shared" si="5"/>
        <v>2040.7</v>
      </c>
    </row>
    <row r="33" spans="1:7" x14ac:dyDescent="0.25">
      <c r="A33" s="60">
        <f t="shared" si="3"/>
        <v>44348</v>
      </c>
      <c r="B33" s="61">
        <v>18</v>
      </c>
      <c r="C33" s="30">
        <f t="shared" si="1"/>
        <v>2040.7</v>
      </c>
      <c r="D33" s="62">
        <f t="shared" si="0"/>
        <v>7.8230000000000004</v>
      </c>
      <c r="E33" s="62">
        <f t="shared" si="6"/>
        <v>103.74699771832665</v>
      </c>
      <c r="F33" s="62">
        <f t="shared" si="2"/>
        <v>111.57</v>
      </c>
      <c r="G33" s="62">
        <f t="shared" si="5"/>
        <v>1936.953</v>
      </c>
    </row>
    <row r="34" spans="1:7" x14ac:dyDescent="0.25">
      <c r="A34" s="60">
        <f t="shared" si="3"/>
        <v>44378</v>
      </c>
      <c r="B34" s="61">
        <v>19</v>
      </c>
      <c r="C34" s="30">
        <f t="shared" si="1"/>
        <v>1936.953</v>
      </c>
      <c r="D34" s="62">
        <f t="shared" si="0"/>
        <v>7.4249999999999998</v>
      </c>
      <c r="E34" s="62">
        <f t="shared" si="6"/>
        <v>104.14469454291358</v>
      </c>
      <c r="F34" s="62">
        <f t="shared" si="2"/>
        <v>111.57</v>
      </c>
      <c r="G34" s="62">
        <f t="shared" si="5"/>
        <v>1832.808</v>
      </c>
    </row>
    <row r="35" spans="1:7" x14ac:dyDescent="0.25">
      <c r="A35" s="60">
        <f t="shared" si="3"/>
        <v>44409</v>
      </c>
      <c r="B35" s="61">
        <v>20</v>
      </c>
      <c r="C35" s="30">
        <f t="shared" si="1"/>
        <v>1832.808</v>
      </c>
      <c r="D35" s="62">
        <f t="shared" si="0"/>
        <v>7.0259999999999998</v>
      </c>
      <c r="E35" s="62">
        <f t="shared" si="6"/>
        <v>104.54391587199474</v>
      </c>
      <c r="F35" s="62">
        <f t="shared" si="2"/>
        <v>111.57</v>
      </c>
      <c r="G35" s="62">
        <f t="shared" si="5"/>
        <v>1728.2639999999999</v>
      </c>
    </row>
    <row r="36" spans="1:7" x14ac:dyDescent="0.25">
      <c r="A36" s="60">
        <f t="shared" si="3"/>
        <v>44440</v>
      </c>
      <c r="B36" s="61">
        <v>21</v>
      </c>
      <c r="C36" s="30">
        <f t="shared" si="1"/>
        <v>1728.2639999999999</v>
      </c>
      <c r="D36" s="62">
        <f t="shared" si="0"/>
        <v>6.625</v>
      </c>
      <c r="E36" s="62">
        <f t="shared" si="6"/>
        <v>104.94466754950405</v>
      </c>
      <c r="F36" s="62">
        <f t="shared" si="2"/>
        <v>111.57</v>
      </c>
      <c r="G36" s="62">
        <f t="shared" si="5"/>
        <v>1623.319</v>
      </c>
    </row>
    <row r="37" spans="1:7" x14ac:dyDescent="0.25">
      <c r="A37" s="60">
        <f t="shared" si="3"/>
        <v>44470</v>
      </c>
      <c r="B37" s="61">
        <v>22</v>
      </c>
      <c r="C37" s="30">
        <f t="shared" si="1"/>
        <v>1623.319</v>
      </c>
      <c r="D37" s="62">
        <f t="shared" si="0"/>
        <v>6.2229999999999999</v>
      </c>
      <c r="E37" s="62">
        <f t="shared" si="6"/>
        <v>105.34695544177715</v>
      </c>
      <c r="F37" s="62">
        <f t="shared" si="2"/>
        <v>111.57</v>
      </c>
      <c r="G37" s="62">
        <f t="shared" si="5"/>
        <v>1517.972</v>
      </c>
    </row>
    <row r="38" spans="1:7" x14ac:dyDescent="0.25">
      <c r="A38" s="60">
        <f t="shared" si="3"/>
        <v>44501</v>
      </c>
      <c r="B38" s="61">
        <v>23</v>
      </c>
      <c r="C38" s="30">
        <f t="shared" si="1"/>
        <v>1517.972</v>
      </c>
      <c r="D38" s="62">
        <f t="shared" si="0"/>
        <v>5.819</v>
      </c>
      <c r="E38" s="62">
        <f t="shared" si="6"/>
        <v>105.7507854376373</v>
      </c>
      <c r="F38" s="62">
        <f t="shared" si="2"/>
        <v>111.57</v>
      </c>
      <c r="G38" s="62">
        <f t="shared" si="5"/>
        <v>1412.221</v>
      </c>
    </row>
    <row r="39" spans="1:7" x14ac:dyDescent="0.25">
      <c r="A39" s="60">
        <f t="shared" si="3"/>
        <v>44531</v>
      </c>
      <c r="B39" s="61">
        <v>24</v>
      </c>
      <c r="C39" s="30">
        <f t="shared" si="1"/>
        <v>1412.221</v>
      </c>
      <c r="D39" s="62">
        <f t="shared" si="0"/>
        <v>5.4139999999999997</v>
      </c>
      <c r="E39" s="62">
        <f t="shared" si="6"/>
        <v>106.15616344848159</v>
      </c>
      <c r="F39" s="62">
        <f t="shared" si="2"/>
        <v>111.57</v>
      </c>
      <c r="G39" s="62">
        <f t="shared" si="5"/>
        <v>1306.0650000000001</v>
      </c>
    </row>
    <row r="40" spans="1:7" x14ac:dyDescent="0.25">
      <c r="A40" s="60">
        <f t="shared" si="3"/>
        <v>44562</v>
      </c>
      <c r="B40" s="61">
        <v>25</v>
      </c>
      <c r="C40" s="30">
        <f t="shared" si="1"/>
        <v>1306.0650000000001</v>
      </c>
      <c r="D40" s="62">
        <f t="shared" si="0"/>
        <v>5.0069999999999997</v>
      </c>
      <c r="E40" s="62">
        <f t="shared" si="6"/>
        <v>106.56309540836743</v>
      </c>
      <c r="F40" s="62">
        <f t="shared" si="2"/>
        <v>111.57</v>
      </c>
      <c r="G40" s="62">
        <f t="shared" si="5"/>
        <v>1199.502</v>
      </c>
    </row>
    <row r="41" spans="1:7" x14ac:dyDescent="0.25">
      <c r="A41" s="60">
        <f t="shared" si="3"/>
        <v>44593</v>
      </c>
      <c r="B41" s="61">
        <v>26</v>
      </c>
      <c r="C41" s="30">
        <f t="shared" si="1"/>
        <v>1199.502</v>
      </c>
      <c r="D41" s="62">
        <f t="shared" si="0"/>
        <v>4.5979999999999999</v>
      </c>
      <c r="E41" s="62">
        <f t="shared" si="6"/>
        <v>106.97158727409951</v>
      </c>
      <c r="F41" s="62">
        <f t="shared" si="2"/>
        <v>111.57</v>
      </c>
      <c r="G41" s="62">
        <f t="shared" si="5"/>
        <v>1092.53</v>
      </c>
    </row>
    <row r="42" spans="1:7" x14ac:dyDescent="0.25">
      <c r="A42" s="60">
        <f t="shared" si="3"/>
        <v>44621</v>
      </c>
      <c r="B42" s="61">
        <v>27</v>
      </c>
      <c r="C42" s="30">
        <f t="shared" si="1"/>
        <v>1092.53</v>
      </c>
      <c r="D42" s="62">
        <f t="shared" si="0"/>
        <v>4.1879999999999997</v>
      </c>
      <c r="E42" s="62">
        <f t="shared" si="6"/>
        <v>107.38164502531689</v>
      </c>
      <c r="F42" s="62">
        <f t="shared" si="2"/>
        <v>111.57</v>
      </c>
      <c r="G42" s="62">
        <f t="shared" si="5"/>
        <v>985.14800000000002</v>
      </c>
    </row>
    <row r="43" spans="1:7" x14ac:dyDescent="0.25">
      <c r="A43" s="60">
        <f t="shared" si="3"/>
        <v>44652</v>
      </c>
      <c r="B43" s="61">
        <v>28</v>
      </c>
      <c r="C43" s="30">
        <f t="shared" si="1"/>
        <v>985.14800000000002</v>
      </c>
      <c r="D43" s="62">
        <f t="shared" si="0"/>
        <v>3.7759999999999998</v>
      </c>
      <c r="E43" s="62">
        <f t="shared" si="6"/>
        <v>107.79327466458061</v>
      </c>
      <c r="F43" s="62">
        <f t="shared" si="2"/>
        <v>111.57</v>
      </c>
      <c r="G43" s="62">
        <f t="shared" si="5"/>
        <v>877.35500000000002</v>
      </c>
    </row>
    <row r="44" spans="1:7" x14ac:dyDescent="0.25">
      <c r="A44" s="60">
        <f t="shared" si="3"/>
        <v>44682</v>
      </c>
      <c r="B44" s="61">
        <v>29</v>
      </c>
      <c r="C44" s="30">
        <f t="shared" si="1"/>
        <v>877.35500000000002</v>
      </c>
      <c r="D44" s="62">
        <f t="shared" si="0"/>
        <v>3.363</v>
      </c>
      <c r="E44" s="62">
        <f t="shared" si="6"/>
        <v>108.20648221746148</v>
      </c>
      <c r="F44" s="62">
        <f t="shared" si="2"/>
        <v>111.57</v>
      </c>
      <c r="G44" s="62">
        <f t="shared" si="5"/>
        <v>769.149</v>
      </c>
    </row>
    <row r="45" spans="1:7" x14ac:dyDescent="0.25">
      <c r="A45" s="60">
        <f t="shared" si="3"/>
        <v>44713</v>
      </c>
      <c r="B45" s="61">
        <v>30</v>
      </c>
      <c r="C45" s="30">
        <f t="shared" si="1"/>
        <v>769.149</v>
      </c>
      <c r="D45" s="62">
        <f t="shared" si="0"/>
        <v>2.948</v>
      </c>
      <c r="E45" s="62">
        <f t="shared" si="6"/>
        <v>108.62127373262842</v>
      </c>
      <c r="F45" s="62">
        <f t="shared" si="2"/>
        <v>111.57</v>
      </c>
      <c r="G45" s="62">
        <f t="shared" si="5"/>
        <v>660.52800000000002</v>
      </c>
    </row>
    <row r="46" spans="1:7" x14ac:dyDescent="0.25">
      <c r="A46" s="60">
        <f t="shared" si="3"/>
        <v>44743</v>
      </c>
      <c r="B46" s="61">
        <v>31</v>
      </c>
      <c r="C46" s="30">
        <f t="shared" si="1"/>
        <v>660.52800000000002</v>
      </c>
      <c r="D46" s="62">
        <f t="shared" si="0"/>
        <v>2.532</v>
      </c>
      <c r="E46" s="62">
        <f t="shared" si="6"/>
        <v>109.03765528193684</v>
      </c>
      <c r="F46" s="62">
        <f t="shared" si="2"/>
        <v>111.57</v>
      </c>
      <c r="G46" s="62">
        <f t="shared" si="5"/>
        <v>551.49</v>
      </c>
    </row>
    <row r="47" spans="1:7" x14ac:dyDescent="0.25">
      <c r="A47" s="60">
        <f t="shared" si="3"/>
        <v>44774</v>
      </c>
      <c r="B47" s="61">
        <v>32</v>
      </c>
      <c r="C47" s="30">
        <f t="shared" si="1"/>
        <v>551.49</v>
      </c>
      <c r="D47" s="62">
        <f t="shared" si="0"/>
        <v>2.1139999999999999</v>
      </c>
      <c r="E47" s="62">
        <f t="shared" si="6"/>
        <v>109.45563296051759</v>
      </c>
      <c r="F47" s="62">
        <f t="shared" si="2"/>
        <v>111.57</v>
      </c>
      <c r="G47" s="62">
        <f t="shared" si="5"/>
        <v>442.03399999999999</v>
      </c>
    </row>
    <row r="48" spans="1:7" x14ac:dyDescent="0.25">
      <c r="A48" s="60">
        <f t="shared" si="3"/>
        <v>44805</v>
      </c>
      <c r="B48" s="61">
        <v>33</v>
      </c>
      <c r="C48" s="30">
        <f t="shared" si="1"/>
        <v>442.03399999999999</v>
      </c>
      <c r="D48" s="62">
        <f t="shared" si="0"/>
        <v>1.694</v>
      </c>
      <c r="E48" s="62">
        <f t="shared" si="6"/>
        <v>109.87521288686624</v>
      </c>
      <c r="F48" s="62">
        <f t="shared" si="2"/>
        <v>111.57</v>
      </c>
      <c r="G48" s="62">
        <f t="shared" si="5"/>
        <v>332.15899999999999</v>
      </c>
    </row>
    <row r="49" spans="1:7" x14ac:dyDescent="0.25">
      <c r="A49" s="60">
        <f t="shared" si="3"/>
        <v>44835</v>
      </c>
      <c r="B49" s="61">
        <v>34</v>
      </c>
      <c r="C49" s="30">
        <f t="shared" si="1"/>
        <v>332.15899999999999</v>
      </c>
      <c r="D49" s="62">
        <f t="shared" si="0"/>
        <v>1.2729999999999999</v>
      </c>
      <c r="E49" s="62">
        <f t="shared" si="6"/>
        <v>110.29640120293256</v>
      </c>
      <c r="F49" s="62">
        <f t="shared" si="2"/>
        <v>111.57</v>
      </c>
      <c r="G49" s="62">
        <f t="shared" si="5"/>
        <v>221.863</v>
      </c>
    </row>
    <row r="50" spans="1:7" x14ac:dyDescent="0.25">
      <c r="A50" s="60">
        <f t="shared" si="3"/>
        <v>44866</v>
      </c>
      <c r="B50" s="61">
        <v>35</v>
      </c>
      <c r="C50" s="30">
        <f t="shared" si="1"/>
        <v>221.863</v>
      </c>
      <c r="D50" s="62">
        <f t="shared" si="0"/>
        <v>0.85</v>
      </c>
      <c r="E50" s="62">
        <f t="shared" si="6"/>
        <v>110.71920407421047</v>
      </c>
      <c r="F50" s="62">
        <f t="shared" si="2"/>
        <v>111.57</v>
      </c>
      <c r="G50" s="62">
        <f t="shared" si="5"/>
        <v>111.14400000000001</v>
      </c>
    </row>
    <row r="51" spans="1:7" x14ac:dyDescent="0.25">
      <c r="A51" s="60">
        <f t="shared" si="3"/>
        <v>44896</v>
      </c>
      <c r="B51" s="61">
        <v>36</v>
      </c>
      <c r="C51" s="30">
        <f t="shared" si="1"/>
        <v>111.14400000000001</v>
      </c>
      <c r="D51" s="62">
        <f t="shared" si="0"/>
        <v>0.42599999999999999</v>
      </c>
      <c r="E51" s="62">
        <f t="shared" si="6"/>
        <v>111.14362768982828</v>
      </c>
      <c r="F51" s="62">
        <f t="shared" si="2"/>
        <v>111.57</v>
      </c>
      <c r="G51" s="62">
        <f t="shared" si="5"/>
        <v>0</v>
      </c>
    </row>
    <row r="52" spans="1:7" x14ac:dyDescent="0.25">
      <c r="A52" s="60"/>
      <c r="B52" s="61"/>
      <c r="C52" s="30"/>
      <c r="D52" s="62"/>
      <c r="E52" s="62"/>
      <c r="F52" s="62"/>
      <c r="G52" s="62"/>
    </row>
    <row r="53" spans="1:7" x14ac:dyDescent="0.25">
      <c r="A53" s="60"/>
      <c r="B53" s="61"/>
      <c r="C53" s="30"/>
      <c r="D53" s="62"/>
      <c r="E53" s="62"/>
      <c r="F53" s="62"/>
      <c r="G53" s="62"/>
    </row>
    <row r="54" spans="1:7" x14ac:dyDescent="0.25">
      <c r="A54" s="60"/>
      <c r="B54" s="61"/>
      <c r="C54" s="30"/>
      <c r="D54" s="62"/>
      <c r="E54" s="62"/>
      <c r="F54" s="62"/>
      <c r="G54" s="62"/>
    </row>
    <row r="55" spans="1:7" x14ac:dyDescent="0.25">
      <c r="A55" s="60"/>
      <c r="B55" s="61"/>
      <c r="C55" s="30"/>
      <c r="D55" s="62"/>
      <c r="E55" s="62"/>
      <c r="F55" s="62"/>
      <c r="G55" s="62"/>
    </row>
    <row r="56" spans="1:7" x14ac:dyDescent="0.25">
      <c r="A56" s="60"/>
      <c r="B56" s="61"/>
      <c r="C56" s="30"/>
      <c r="D56" s="62"/>
      <c r="E56" s="62"/>
      <c r="F56" s="62"/>
      <c r="G56" s="62"/>
    </row>
    <row r="57" spans="1:7" x14ac:dyDescent="0.25">
      <c r="A57" s="60"/>
      <c r="B57" s="61"/>
      <c r="C57" s="30"/>
      <c r="D57" s="62"/>
      <c r="E57" s="62"/>
      <c r="F57" s="62"/>
      <c r="G57" s="62"/>
    </row>
    <row r="58" spans="1:7" x14ac:dyDescent="0.25">
      <c r="A58" s="60"/>
      <c r="B58" s="61"/>
      <c r="C58" s="30"/>
      <c r="D58" s="62"/>
      <c r="E58" s="62"/>
      <c r="F58" s="62"/>
      <c r="G58" s="62"/>
    </row>
    <row r="59" spans="1:7" x14ac:dyDescent="0.25">
      <c r="A59" s="60"/>
      <c r="B59" s="61"/>
      <c r="C59" s="30"/>
      <c r="D59" s="62"/>
      <c r="E59" s="62"/>
      <c r="F59" s="62"/>
      <c r="G59" s="62"/>
    </row>
    <row r="60" spans="1:7" x14ac:dyDescent="0.25">
      <c r="A60" s="60"/>
      <c r="B60" s="61"/>
      <c r="C60" s="30"/>
      <c r="D60" s="62"/>
      <c r="E60" s="62"/>
      <c r="F60" s="62"/>
      <c r="G60" s="62"/>
    </row>
    <row r="61" spans="1:7" x14ac:dyDescent="0.25">
      <c r="A61" s="60"/>
      <c r="B61" s="61"/>
      <c r="C61" s="30"/>
      <c r="D61" s="62"/>
      <c r="E61" s="62"/>
      <c r="F61" s="62"/>
      <c r="G61" s="62"/>
    </row>
    <row r="62" spans="1:7" x14ac:dyDescent="0.25">
      <c r="A62" s="60"/>
      <c r="B62" s="61"/>
      <c r="C62" s="30"/>
      <c r="D62" s="62"/>
      <c r="E62" s="62"/>
      <c r="F62" s="62"/>
      <c r="G62" s="62"/>
    </row>
    <row r="63" spans="1:7" x14ac:dyDescent="0.25">
      <c r="A63" s="60"/>
      <c r="B63" s="61"/>
      <c r="C63" s="30"/>
      <c r="D63" s="62"/>
      <c r="E63" s="62"/>
      <c r="F63" s="62"/>
      <c r="G63" s="62"/>
    </row>
    <row r="64" spans="1:7" x14ac:dyDescent="0.25">
      <c r="A64" s="60"/>
      <c r="B64" s="61"/>
      <c r="C64" s="30"/>
      <c r="D64" s="62"/>
      <c r="E64" s="62"/>
      <c r="F64" s="62"/>
      <c r="G64" s="62"/>
    </row>
    <row r="65" spans="1:7" x14ac:dyDescent="0.25">
      <c r="A65" s="60"/>
      <c r="B65" s="61"/>
      <c r="C65" s="30"/>
      <c r="D65" s="62"/>
      <c r="E65" s="62"/>
      <c r="F65" s="62"/>
      <c r="G65" s="62"/>
    </row>
    <row r="66" spans="1:7" x14ac:dyDescent="0.25">
      <c r="A66" s="60"/>
      <c r="B66" s="61"/>
      <c r="C66" s="30"/>
      <c r="D66" s="62"/>
      <c r="E66" s="62"/>
      <c r="F66" s="62"/>
      <c r="G66" s="62"/>
    </row>
    <row r="67" spans="1:7" x14ac:dyDescent="0.25">
      <c r="A67" s="60"/>
      <c r="B67" s="61"/>
      <c r="C67" s="30"/>
      <c r="D67" s="62"/>
      <c r="E67" s="62"/>
      <c r="F67" s="62"/>
      <c r="G67" s="62"/>
    </row>
    <row r="68" spans="1:7" x14ac:dyDescent="0.25">
      <c r="A68" s="60"/>
      <c r="B68" s="61"/>
      <c r="C68" s="30"/>
      <c r="D68" s="62"/>
      <c r="E68" s="62"/>
      <c r="F68" s="62"/>
      <c r="G68" s="62"/>
    </row>
    <row r="69" spans="1:7" x14ac:dyDescent="0.25">
      <c r="A69" s="60"/>
      <c r="B69" s="61"/>
      <c r="C69" s="30"/>
      <c r="D69" s="62"/>
      <c r="E69" s="62"/>
      <c r="F69" s="62"/>
      <c r="G69" s="62"/>
    </row>
    <row r="70" spans="1:7" x14ac:dyDescent="0.25">
      <c r="A70" s="60"/>
      <c r="B70" s="61"/>
      <c r="C70" s="30"/>
      <c r="D70" s="62"/>
      <c r="E70" s="62"/>
      <c r="F70" s="62"/>
      <c r="G70" s="62"/>
    </row>
    <row r="71" spans="1:7" x14ac:dyDescent="0.25">
      <c r="A71" s="60"/>
      <c r="B71" s="61"/>
      <c r="C71" s="30"/>
      <c r="D71" s="62"/>
      <c r="E71" s="62"/>
      <c r="F71" s="62"/>
      <c r="G71" s="62"/>
    </row>
    <row r="72" spans="1:7" x14ac:dyDescent="0.25">
      <c r="A72" s="60"/>
      <c r="B72" s="61"/>
      <c r="C72" s="30"/>
      <c r="D72" s="62"/>
      <c r="E72" s="62"/>
      <c r="F72" s="62"/>
      <c r="G72" s="62"/>
    </row>
    <row r="73" spans="1:7" x14ac:dyDescent="0.25">
      <c r="A73" s="60"/>
      <c r="B73" s="61"/>
      <c r="C73" s="30"/>
      <c r="D73" s="62"/>
      <c r="E73" s="62"/>
      <c r="F73" s="62"/>
      <c r="G73" s="62"/>
    </row>
    <row r="74" spans="1:7" x14ac:dyDescent="0.25">
      <c r="A74" s="60"/>
      <c r="B74" s="61"/>
      <c r="C74" s="30"/>
      <c r="D74" s="62"/>
      <c r="E74" s="62"/>
      <c r="F74" s="62"/>
      <c r="G74" s="62"/>
    </row>
    <row r="75" spans="1:7" x14ac:dyDescent="0.25">
      <c r="A75" s="60"/>
      <c r="B75" s="61"/>
      <c r="C75" s="30"/>
      <c r="D75" s="62"/>
      <c r="E75" s="62"/>
      <c r="F75" s="62"/>
      <c r="G75" s="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5A196-F59A-41CE-9C0C-A2E5E8833F1D}">
  <dimension ref="A1:M75"/>
  <sheetViews>
    <sheetView workbookViewId="0">
      <selection activeCell="I21" sqref="I21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35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34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43">
        <v>37450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49">
        <f>E8</f>
        <v>37450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44865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37450</v>
      </c>
      <c r="D16" s="62">
        <f>ROUND(C16*$E$12/12,3)</f>
        <v>143.55799999999999</v>
      </c>
      <c r="E16" s="62">
        <f>PPMT($E$12/12,B16,$E$7,-$E$10,$E$11,0)</f>
        <v>1033.3570107420455</v>
      </c>
      <c r="F16" s="62">
        <f>ROUND(PMT($E$12/12,E7,-E10,E11),3)</f>
        <v>1176.915</v>
      </c>
      <c r="G16" s="62">
        <f>ROUND(C16-E16,3)</f>
        <v>36416.642999999996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36416.642999999996</v>
      </c>
      <c r="D17" s="62">
        <f t="shared" ref="D17:D50" si="0">ROUND(C17*$E$12/12,3)</f>
        <v>139.59700000000001</v>
      </c>
      <c r="E17" s="62">
        <f>PPMT($E$12/12,B17,$E$7,-$E$10,$E$11,0)</f>
        <v>1037.3182126165568</v>
      </c>
      <c r="F17" s="62">
        <f>F16</f>
        <v>1176.915</v>
      </c>
      <c r="G17" s="62">
        <f>ROUND(C17-E17,3)</f>
        <v>35379.324999999997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50" si="1">G17</f>
        <v>35379.324999999997</v>
      </c>
      <c r="D18" s="62">
        <f t="shared" si="0"/>
        <v>135.62100000000001</v>
      </c>
      <c r="E18" s="62">
        <f>PPMT($E$12/12,B18,$E$7,-$E$10,$E$11,0)</f>
        <v>1041.2945990982535</v>
      </c>
      <c r="F18" s="62">
        <f t="shared" ref="F18:F50" si="2">F17</f>
        <v>1176.915</v>
      </c>
      <c r="G18" s="62">
        <f>ROUND(C18-E18,3)</f>
        <v>34338.03</v>
      </c>
      <c r="K18" s="45"/>
      <c r="L18" s="45"/>
      <c r="M18" s="47"/>
    </row>
    <row r="19" spans="1:13" x14ac:dyDescent="0.25">
      <c r="A19" s="60">
        <f t="shared" ref="A19:A50" si="3">EDATE(A18,1)</f>
        <v>43922</v>
      </c>
      <c r="B19" s="61">
        <v>4</v>
      </c>
      <c r="C19" s="30">
        <f t="shared" si="1"/>
        <v>34338.03</v>
      </c>
      <c r="D19" s="62">
        <f t="shared" si="0"/>
        <v>131.62899999999999</v>
      </c>
      <c r="E19" s="62">
        <f t="shared" ref="E19" si="4">PPMT($E$12/12,B19,$E$7,-$E$10,$E$11,0)</f>
        <v>1045.2862283947968</v>
      </c>
      <c r="F19" s="62">
        <f t="shared" si="2"/>
        <v>1176.915</v>
      </c>
      <c r="G19" s="62">
        <f t="shared" ref="G19:G50" si="5">ROUND(C19-E19,3)</f>
        <v>33292.743999999999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33292.743999999999</v>
      </c>
      <c r="D20" s="62">
        <f t="shared" si="0"/>
        <v>127.622</v>
      </c>
      <c r="E20" s="62">
        <f>PPMT($E$12/12,B20,$E$7,-$E$10,$E$11,0)</f>
        <v>1049.2931589369769</v>
      </c>
      <c r="F20" s="62">
        <f t="shared" si="2"/>
        <v>1176.915</v>
      </c>
      <c r="G20" s="62">
        <f t="shared" si="5"/>
        <v>32243.451000000001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32243.451000000001</v>
      </c>
      <c r="D21" s="62">
        <f t="shared" si="0"/>
        <v>123.6</v>
      </c>
      <c r="E21" s="62">
        <f t="shared" ref="E21:E50" si="6">PPMT($E$12/12,B21,$E$7,-$E$10,$E$11,0)</f>
        <v>1053.3154493795685</v>
      </c>
      <c r="F21" s="62">
        <f t="shared" si="2"/>
        <v>1176.915</v>
      </c>
      <c r="G21" s="62">
        <f t="shared" si="5"/>
        <v>31190.135999999999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31190.135999999999</v>
      </c>
      <c r="D22" s="62">
        <f t="shared" si="0"/>
        <v>119.562</v>
      </c>
      <c r="E22" s="62">
        <f t="shared" si="6"/>
        <v>1057.3531586021904</v>
      </c>
      <c r="F22" s="62">
        <f t="shared" si="2"/>
        <v>1176.915</v>
      </c>
      <c r="G22" s="62">
        <f t="shared" si="5"/>
        <v>30132.782999999999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30132.782999999999</v>
      </c>
      <c r="D23" s="62">
        <f t="shared" si="0"/>
        <v>115.509</v>
      </c>
      <c r="E23" s="62">
        <f t="shared" si="6"/>
        <v>1061.4063457101652</v>
      </c>
      <c r="F23" s="62">
        <f t="shared" si="2"/>
        <v>1176.915</v>
      </c>
      <c r="G23" s="62">
        <f t="shared" si="5"/>
        <v>29071.377</v>
      </c>
      <c r="K23" s="45"/>
      <c r="L23" s="45"/>
      <c r="M23" s="47"/>
    </row>
    <row r="24" spans="1:13" x14ac:dyDescent="0.25">
      <c r="A24" s="60">
        <f t="shared" si="3"/>
        <v>44075</v>
      </c>
      <c r="B24" s="61">
        <v>9</v>
      </c>
      <c r="C24" s="30">
        <f t="shared" si="1"/>
        <v>29071.377</v>
      </c>
      <c r="D24" s="62">
        <f t="shared" si="0"/>
        <v>111.44</v>
      </c>
      <c r="E24" s="62">
        <f t="shared" si="6"/>
        <v>1065.4750700353875</v>
      </c>
      <c r="F24" s="62">
        <f t="shared" si="2"/>
        <v>1176.915</v>
      </c>
      <c r="G24" s="62">
        <f t="shared" si="5"/>
        <v>28005.901999999998</v>
      </c>
      <c r="K24" s="45"/>
      <c r="L24" s="45"/>
      <c r="M24" s="47"/>
    </row>
    <row r="25" spans="1:13" x14ac:dyDescent="0.25">
      <c r="A25" s="60">
        <f t="shared" si="3"/>
        <v>44105</v>
      </c>
      <c r="B25" s="61">
        <v>10</v>
      </c>
      <c r="C25" s="30">
        <f t="shared" si="1"/>
        <v>28005.901999999998</v>
      </c>
      <c r="D25" s="62">
        <f t="shared" si="0"/>
        <v>107.35599999999999</v>
      </c>
      <c r="E25" s="62">
        <f t="shared" si="6"/>
        <v>1069.5593911371898</v>
      </c>
      <c r="F25" s="62">
        <f t="shared" si="2"/>
        <v>1176.915</v>
      </c>
      <c r="G25" s="62">
        <f t="shared" si="5"/>
        <v>26936.343000000001</v>
      </c>
    </row>
    <row r="26" spans="1:13" x14ac:dyDescent="0.25">
      <c r="A26" s="60">
        <f t="shared" si="3"/>
        <v>44136</v>
      </c>
      <c r="B26" s="61">
        <v>11</v>
      </c>
      <c r="C26" s="30">
        <f t="shared" si="1"/>
        <v>26936.343000000001</v>
      </c>
      <c r="D26" s="62">
        <f t="shared" si="0"/>
        <v>103.256</v>
      </c>
      <c r="E26" s="62">
        <f t="shared" si="6"/>
        <v>1073.6593688032158</v>
      </c>
      <c r="F26" s="62">
        <f t="shared" si="2"/>
        <v>1176.915</v>
      </c>
      <c r="G26" s="62">
        <f t="shared" si="5"/>
        <v>25862.684000000001</v>
      </c>
    </row>
    <row r="27" spans="1:13" x14ac:dyDescent="0.25">
      <c r="A27" s="60">
        <f t="shared" si="3"/>
        <v>44166</v>
      </c>
      <c r="B27" s="61">
        <v>12</v>
      </c>
      <c r="C27" s="30">
        <f t="shared" si="1"/>
        <v>25862.684000000001</v>
      </c>
      <c r="D27" s="62">
        <f t="shared" si="0"/>
        <v>99.14</v>
      </c>
      <c r="E27" s="62">
        <f t="shared" si="6"/>
        <v>1077.7750630502949</v>
      </c>
      <c r="F27" s="62">
        <f t="shared" si="2"/>
        <v>1176.915</v>
      </c>
      <c r="G27" s="62">
        <f t="shared" si="5"/>
        <v>24784.909</v>
      </c>
    </row>
    <row r="28" spans="1:13" x14ac:dyDescent="0.25">
      <c r="A28" s="60">
        <f t="shared" si="3"/>
        <v>44197</v>
      </c>
      <c r="B28" s="61">
        <v>13</v>
      </c>
      <c r="C28" s="30">
        <f t="shared" si="1"/>
        <v>24784.909</v>
      </c>
      <c r="D28" s="62">
        <f t="shared" si="0"/>
        <v>95.009</v>
      </c>
      <c r="E28" s="62">
        <f t="shared" si="6"/>
        <v>1081.9065341253211</v>
      </c>
      <c r="F28" s="62">
        <f t="shared" si="2"/>
        <v>1176.915</v>
      </c>
      <c r="G28" s="62">
        <f t="shared" si="5"/>
        <v>23703.002</v>
      </c>
    </row>
    <row r="29" spans="1:13" x14ac:dyDescent="0.25">
      <c r="A29" s="60">
        <f t="shared" si="3"/>
        <v>44228</v>
      </c>
      <c r="B29" s="61">
        <v>14</v>
      </c>
      <c r="C29" s="30">
        <f t="shared" si="1"/>
        <v>23703.002</v>
      </c>
      <c r="D29" s="62">
        <f t="shared" si="0"/>
        <v>90.861999999999995</v>
      </c>
      <c r="E29" s="62">
        <f t="shared" si="6"/>
        <v>1086.0538425061347</v>
      </c>
      <c r="F29" s="62">
        <f t="shared" si="2"/>
        <v>1176.915</v>
      </c>
      <c r="G29" s="62">
        <f t="shared" si="5"/>
        <v>22616.948</v>
      </c>
    </row>
    <row r="30" spans="1:13" x14ac:dyDescent="0.25">
      <c r="A30" s="60">
        <f t="shared" si="3"/>
        <v>44256</v>
      </c>
      <c r="B30" s="61">
        <v>15</v>
      </c>
      <c r="C30" s="30">
        <f t="shared" si="1"/>
        <v>22616.948</v>
      </c>
      <c r="D30" s="62">
        <f t="shared" si="0"/>
        <v>86.697999999999993</v>
      </c>
      <c r="E30" s="62">
        <f t="shared" si="6"/>
        <v>1090.2170489024084</v>
      </c>
      <c r="F30" s="62">
        <f t="shared" si="2"/>
        <v>1176.915</v>
      </c>
      <c r="G30" s="62">
        <f t="shared" si="5"/>
        <v>21526.731</v>
      </c>
    </row>
    <row r="31" spans="1:13" x14ac:dyDescent="0.25">
      <c r="A31" s="60">
        <f t="shared" si="3"/>
        <v>44287</v>
      </c>
      <c r="B31" s="61">
        <v>16</v>
      </c>
      <c r="C31" s="30">
        <f t="shared" si="1"/>
        <v>21526.731</v>
      </c>
      <c r="D31" s="62">
        <f t="shared" si="0"/>
        <v>82.519000000000005</v>
      </c>
      <c r="E31" s="62">
        <f t="shared" si="6"/>
        <v>1094.396214256534</v>
      </c>
      <c r="F31" s="62">
        <f t="shared" si="2"/>
        <v>1176.915</v>
      </c>
      <c r="G31" s="62">
        <f t="shared" si="5"/>
        <v>20432.334999999999</v>
      </c>
    </row>
    <row r="32" spans="1:13" x14ac:dyDescent="0.25">
      <c r="A32" s="60">
        <f t="shared" si="3"/>
        <v>44317</v>
      </c>
      <c r="B32" s="61">
        <v>17</v>
      </c>
      <c r="C32" s="30">
        <f t="shared" si="1"/>
        <v>20432.334999999999</v>
      </c>
      <c r="D32" s="62">
        <f t="shared" si="0"/>
        <v>78.323999999999998</v>
      </c>
      <c r="E32" s="62">
        <f t="shared" si="6"/>
        <v>1098.5913997445175</v>
      </c>
      <c r="F32" s="62">
        <f t="shared" si="2"/>
        <v>1176.915</v>
      </c>
      <c r="G32" s="62">
        <f t="shared" si="5"/>
        <v>19333.743999999999</v>
      </c>
    </row>
    <row r="33" spans="1:7" x14ac:dyDescent="0.25">
      <c r="A33" s="60">
        <f t="shared" si="3"/>
        <v>44348</v>
      </c>
      <c r="B33" s="61">
        <v>18</v>
      </c>
      <c r="C33" s="30">
        <f t="shared" si="1"/>
        <v>19333.743999999999</v>
      </c>
      <c r="D33" s="62">
        <f t="shared" si="0"/>
        <v>74.113</v>
      </c>
      <c r="E33" s="62">
        <f t="shared" si="6"/>
        <v>1102.8026667768715</v>
      </c>
      <c r="F33" s="62">
        <f t="shared" si="2"/>
        <v>1176.915</v>
      </c>
      <c r="G33" s="62">
        <f t="shared" si="5"/>
        <v>18230.940999999999</v>
      </c>
    </row>
    <row r="34" spans="1:7" x14ac:dyDescent="0.25">
      <c r="A34" s="60">
        <f t="shared" si="3"/>
        <v>44378</v>
      </c>
      <c r="B34" s="61">
        <v>19</v>
      </c>
      <c r="C34" s="30">
        <f t="shared" si="1"/>
        <v>18230.940999999999</v>
      </c>
      <c r="D34" s="62">
        <f t="shared" si="0"/>
        <v>69.885000000000005</v>
      </c>
      <c r="E34" s="62">
        <f t="shared" si="6"/>
        <v>1107.030076999516</v>
      </c>
      <c r="F34" s="62">
        <f t="shared" si="2"/>
        <v>1176.915</v>
      </c>
      <c r="G34" s="62">
        <f t="shared" si="5"/>
        <v>17123.911</v>
      </c>
    </row>
    <row r="35" spans="1:7" x14ac:dyDescent="0.25">
      <c r="A35" s="60">
        <f t="shared" si="3"/>
        <v>44409</v>
      </c>
      <c r="B35" s="61">
        <v>20</v>
      </c>
      <c r="C35" s="30">
        <f t="shared" si="1"/>
        <v>17123.911</v>
      </c>
      <c r="D35" s="62">
        <f t="shared" si="0"/>
        <v>65.641999999999996</v>
      </c>
      <c r="E35" s="62">
        <f t="shared" si="6"/>
        <v>1111.273692294681</v>
      </c>
      <c r="F35" s="62">
        <f t="shared" si="2"/>
        <v>1176.915</v>
      </c>
      <c r="G35" s="62">
        <f t="shared" si="5"/>
        <v>16012.637000000001</v>
      </c>
    </row>
    <row r="36" spans="1:7" x14ac:dyDescent="0.25">
      <c r="A36" s="60">
        <f t="shared" si="3"/>
        <v>44440</v>
      </c>
      <c r="B36" s="61">
        <v>21</v>
      </c>
      <c r="C36" s="30">
        <f t="shared" si="1"/>
        <v>16012.637000000001</v>
      </c>
      <c r="D36" s="62">
        <f t="shared" si="0"/>
        <v>61.381999999999998</v>
      </c>
      <c r="E36" s="62">
        <f t="shared" si="6"/>
        <v>1115.5335747818106</v>
      </c>
      <c r="F36" s="62">
        <f t="shared" si="2"/>
        <v>1176.915</v>
      </c>
      <c r="G36" s="62">
        <f t="shared" si="5"/>
        <v>14897.102999999999</v>
      </c>
    </row>
    <row r="37" spans="1:7" x14ac:dyDescent="0.25">
      <c r="A37" s="60">
        <f t="shared" si="3"/>
        <v>44470</v>
      </c>
      <c r="B37" s="61">
        <v>22</v>
      </c>
      <c r="C37" s="30">
        <f t="shared" si="1"/>
        <v>14897.102999999999</v>
      </c>
      <c r="D37" s="62">
        <f t="shared" si="0"/>
        <v>57.106000000000002</v>
      </c>
      <c r="E37" s="62">
        <f t="shared" si="6"/>
        <v>1119.8097868184743</v>
      </c>
      <c r="F37" s="62">
        <f t="shared" si="2"/>
        <v>1176.915</v>
      </c>
      <c r="G37" s="62">
        <f t="shared" si="5"/>
        <v>13777.293</v>
      </c>
    </row>
    <row r="38" spans="1:7" x14ac:dyDescent="0.25">
      <c r="A38" s="60">
        <f t="shared" si="3"/>
        <v>44501</v>
      </c>
      <c r="B38" s="61">
        <v>23</v>
      </c>
      <c r="C38" s="30">
        <f t="shared" si="1"/>
        <v>13777.293</v>
      </c>
      <c r="D38" s="62">
        <f t="shared" si="0"/>
        <v>52.813000000000002</v>
      </c>
      <c r="E38" s="62">
        <f t="shared" si="6"/>
        <v>1124.1023910012782</v>
      </c>
      <c r="F38" s="62">
        <f t="shared" si="2"/>
        <v>1176.915</v>
      </c>
      <c r="G38" s="62">
        <f t="shared" si="5"/>
        <v>12653.191000000001</v>
      </c>
    </row>
    <row r="39" spans="1:7" x14ac:dyDescent="0.25">
      <c r="A39" s="60">
        <f t="shared" si="3"/>
        <v>44531</v>
      </c>
      <c r="B39" s="61">
        <v>24</v>
      </c>
      <c r="C39" s="30">
        <f t="shared" si="1"/>
        <v>12653.191000000001</v>
      </c>
      <c r="D39" s="62">
        <f t="shared" si="0"/>
        <v>48.503999999999998</v>
      </c>
      <c r="E39" s="62">
        <f t="shared" si="6"/>
        <v>1128.411450166783</v>
      </c>
      <c r="F39" s="62">
        <f t="shared" si="2"/>
        <v>1176.915</v>
      </c>
      <c r="G39" s="62">
        <f t="shared" si="5"/>
        <v>11524.78</v>
      </c>
    </row>
    <row r="40" spans="1:7" x14ac:dyDescent="0.25">
      <c r="A40" s="60">
        <f t="shared" si="3"/>
        <v>44562</v>
      </c>
      <c r="B40" s="61">
        <v>25</v>
      </c>
      <c r="C40" s="30">
        <f t="shared" si="1"/>
        <v>11524.78</v>
      </c>
      <c r="D40" s="62">
        <f t="shared" si="0"/>
        <v>44.177999999999997</v>
      </c>
      <c r="E40" s="62">
        <f t="shared" si="6"/>
        <v>1132.7370273924225</v>
      </c>
      <c r="F40" s="62">
        <f t="shared" si="2"/>
        <v>1176.915</v>
      </c>
      <c r="G40" s="62">
        <f t="shared" si="5"/>
        <v>10392.043</v>
      </c>
    </row>
    <row r="41" spans="1:7" x14ac:dyDescent="0.25">
      <c r="A41" s="60">
        <f t="shared" si="3"/>
        <v>44593</v>
      </c>
      <c r="B41" s="61">
        <v>26</v>
      </c>
      <c r="C41" s="30">
        <f t="shared" si="1"/>
        <v>10392.043</v>
      </c>
      <c r="D41" s="62">
        <f t="shared" si="0"/>
        <v>39.835999999999999</v>
      </c>
      <c r="E41" s="62">
        <f t="shared" si="6"/>
        <v>1137.079185997427</v>
      </c>
      <c r="F41" s="62">
        <f t="shared" si="2"/>
        <v>1176.915</v>
      </c>
      <c r="G41" s="62">
        <f t="shared" si="5"/>
        <v>9254.9639999999999</v>
      </c>
    </row>
    <row r="42" spans="1:7" x14ac:dyDescent="0.25">
      <c r="A42" s="60">
        <f t="shared" si="3"/>
        <v>44621</v>
      </c>
      <c r="B42" s="61">
        <v>27</v>
      </c>
      <c r="C42" s="30">
        <f t="shared" si="1"/>
        <v>9254.9639999999999</v>
      </c>
      <c r="D42" s="62">
        <f t="shared" si="0"/>
        <v>35.476999999999997</v>
      </c>
      <c r="E42" s="62">
        <f t="shared" si="6"/>
        <v>1141.4379895437503</v>
      </c>
      <c r="F42" s="62">
        <f t="shared" si="2"/>
        <v>1176.915</v>
      </c>
      <c r="G42" s="62">
        <f t="shared" si="5"/>
        <v>8113.5259999999998</v>
      </c>
    </row>
    <row r="43" spans="1:7" x14ac:dyDescent="0.25">
      <c r="A43" s="60">
        <f t="shared" si="3"/>
        <v>44652</v>
      </c>
      <c r="B43" s="61">
        <v>28</v>
      </c>
      <c r="C43" s="30">
        <f t="shared" si="1"/>
        <v>8113.5259999999998</v>
      </c>
      <c r="D43" s="62">
        <f t="shared" si="0"/>
        <v>31.102</v>
      </c>
      <c r="E43" s="62">
        <f t="shared" si="6"/>
        <v>1145.8135018370012</v>
      </c>
      <c r="F43" s="62">
        <f t="shared" si="2"/>
        <v>1176.915</v>
      </c>
      <c r="G43" s="62">
        <f t="shared" si="5"/>
        <v>6967.7120000000004</v>
      </c>
    </row>
    <row r="44" spans="1:7" x14ac:dyDescent="0.25">
      <c r="A44" s="60">
        <f t="shared" si="3"/>
        <v>44682</v>
      </c>
      <c r="B44" s="61">
        <v>29</v>
      </c>
      <c r="C44" s="30">
        <f t="shared" si="1"/>
        <v>6967.7120000000004</v>
      </c>
      <c r="D44" s="62">
        <f t="shared" si="0"/>
        <v>26.71</v>
      </c>
      <c r="E44" s="62">
        <f t="shared" si="6"/>
        <v>1150.2057869273765</v>
      </c>
      <c r="F44" s="62">
        <f t="shared" si="2"/>
        <v>1176.915</v>
      </c>
      <c r="G44" s="62">
        <f t="shared" si="5"/>
        <v>5817.5060000000003</v>
      </c>
    </row>
    <row r="45" spans="1:7" x14ac:dyDescent="0.25">
      <c r="A45" s="60">
        <f t="shared" si="3"/>
        <v>44713</v>
      </c>
      <c r="B45" s="61">
        <v>30</v>
      </c>
      <c r="C45" s="30">
        <f t="shared" si="1"/>
        <v>5817.5060000000003</v>
      </c>
      <c r="D45" s="62">
        <f t="shared" si="0"/>
        <v>22.3</v>
      </c>
      <c r="E45" s="62">
        <f t="shared" si="6"/>
        <v>1154.6149091105981</v>
      </c>
      <c r="F45" s="62">
        <f t="shared" si="2"/>
        <v>1176.915</v>
      </c>
      <c r="G45" s="62">
        <f t="shared" si="5"/>
        <v>4662.8909999999996</v>
      </c>
    </row>
    <row r="46" spans="1:7" x14ac:dyDescent="0.25">
      <c r="A46" s="60">
        <f t="shared" si="3"/>
        <v>44743</v>
      </c>
      <c r="B46" s="61">
        <v>31</v>
      </c>
      <c r="C46" s="30">
        <f t="shared" si="1"/>
        <v>4662.8909999999996</v>
      </c>
      <c r="D46" s="62">
        <f t="shared" si="0"/>
        <v>17.873999999999999</v>
      </c>
      <c r="E46" s="62">
        <f t="shared" si="6"/>
        <v>1159.0409329288555</v>
      </c>
      <c r="F46" s="62">
        <f t="shared" si="2"/>
        <v>1176.915</v>
      </c>
      <c r="G46" s="62">
        <f t="shared" si="5"/>
        <v>3503.85</v>
      </c>
    </row>
    <row r="47" spans="1:7" x14ac:dyDescent="0.25">
      <c r="A47" s="60">
        <f t="shared" si="3"/>
        <v>44774</v>
      </c>
      <c r="B47" s="61">
        <v>32</v>
      </c>
      <c r="C47" s="30">
        <f t="shared" si="1"/>
        <v>3503.85</v>
      </c>
      <c r="D47" s="62">
        <f t="shared" si="0"/>
        <v>13.430999999999999</v>
      </c>
      <c r="E47" s="62">
        <f t="shared" si="6"/>
        <v>1163.4839231717494</v>
      </c>
      <c r="F47" s="62">
        <f t="shared" si="2"/>
        <v>1176.915</v>
      </c>
      <c r="G47" s="62">
        <f t="shared" si="5"/>
        <v>2340.366</v>
      </c>
    </row>
    <row r="48" spans="1:7" x14ac:dyDescent="0.25">
      <c r="A48" s="60">
        <f t="shared" si="3"/>
        <v>44805</v>
      </c>
      <c r="B48" s="61">
        <v>33</v>
      </c>
      <c r="C48" s="30">
        <f t="shared" si="1"/>
        <v>2340.366</v>
      </c>
      <c r="D48" s="62">
        <f t="shared" si="0"/>
        <v>8.9710000000000001</v>
      </c>
      <c r="E48" s="62">
        <f t="shared" si="6"/>
        <v>1167.9439448772412</v>
      </c>
      <c r="F48" s="62">
        <f t="shared" si="2"/>
        <v>1176.915</v>
      </c>
      <c r="G48" s="62">
        <f t="shared" si="5"/>
        <v>1172.422</v>
      </c>
    </row>
    <row r="49" spans="1:7" ht="14.25" customHeight="1" x14ac:dyDescent="0.25">
      <c r="A49" s="60">
        <f t="shared" si="3"/>
        <v>44835</v>
      </c>
      <c r="B49" s="61">
        <v>34</v>
      </c>
      <c r="C49" s="30">
        <f t="shared" si="1"/>
        <v>1172.422</v>
      </c>
      <c r="D49" s="62">
        <f t="shared" si="0"/>
        <v>4.4939999999999998</v>
      </c>
      <c r="E49" s="62">
        <f t="shared" si="6"/>
        <v>1172.4210633326038</v>
      </c>
      <c r="F49" s="62">
        <f t="shared" si="2"/>
        <v>1176.915</v>
      </c>
      <c r="G49" s="62">
        <f t="shared" si="5"/>
        <v>1E-3</v>
      </c>
    </row>
    <row r="50" spans="1:7" hidden="1" x14ac:dyDescent="0.25">
      <c r="A50" s="60">
        <f t="shared" si="3"/>
        <v>44866</v>
      </c>
      <c r="B50" s="61">
        <v>35</v>
      </c>
      <c r="C50" s="30">
        <f t="shared" si="1"/>
        <v>1E-3</v>
      </c>
      <c r="D50" s="62">
        <f t="shared" si="0"/>
        <v>0</v>
      </c>
      <c r="E50" s="62" t="e">
        <f t="shared" si="6"/>
        <v>#NUM!</v>
      </c>
      <c r="F50" s="62">
        <f t="shared" si="2"/>
        <v>1176.915</v>
      </c>
      <c r="G50" s="62" t="e">
        <f t="shared" si="5"/>
        <v>#NUM!</v>
      </c>
    </row>
    <row r="51" spans="1:7" x14ac:dyDescent="0.25">
      <c r="A51" s="60"/>
      <c r="B51" s="61"/>
      <c r="C51" s="30"/>
      <c r="D51" s="62"/>
      <c r="E51" s="62"/>
      <c r="F51" s="62"/>
      <c r="G51" s="62"/>
    </row>
    <row r="52" spans="1:7" x14ac:dyDescent="0.25">
      <c r="A52" s="60"/>
      <c r="B52" s="61"/>
      <c r="C52" s="30"/>
      <c r="D52" s="62"/>
      <c r="E52" s="62"/>
      <c r="F52" s="62"/>
      <c r="G52" s="62"/>
    </row>
    <row r="53" spans="1:7" x14ac:dyDescent="0.25">
      <c r="A53" s="60"/>
      <c r="B53" s="61"/>
      <c r="C53" s="30"/>
      <c r="D53" s="62"/>
      <c r="E53" s="62"/>
      <c r="F53" s="62"/>
      <c r="G53" s="62"/>
    </row>
    <row r="54" spans="1:7" x14ac:dyDescent="0.25">
      <c r="A54" s="60"/>
      <c r="B54" s="61"/>
      <c r="C54" s="30"/>
      <c r="D54" s="62"/>
      <c r="E54" s="62"/>
      <c r="F54" s="62"/>
      <c r="G54" s="62"/>
    </row>
    <row r="55" spans="1:7" x14ac:dyDescent="0.25">
      <c r="A55" s="60"/>
      <c r="B55" s="61"/>
      <c r="C55" s="30"/>
      <c r="D55" s="62"/>
      <c r="E55" s="62"/>
      <c r="F55" s="62"/>
      <c r="G55" s="62"/>
    </row>
    <row r="56" spans="1:7" x14ac:dyDescent="0.25">
      <c r="A56" s="60"/>
      <c r="B56" s="61"/>
      <c r="C56" s="30"/>
      <c r="D56" s="62"/>
      <c r="E56" s="62"/>
      <c r="F56" s="62"/>
      <c r="G56" s="62"/>
    </row>
    <row r="57" spans="1:7" x14ac:dyDescent="0.25">
      <c r="A57" s="60"/>
      <c r="B57" s="61"/>
      <c r="C57" s="30"/>
      <c r="D57" s="62"/>
      <c r="E57" s="62"/>
      <c r="F57" s="62"/>
      <c r="G57" s="62"/>
    </row>
    <row r="58" spans="1:7" x14ac:dyDescent="0.25">
      <c r="A58" s="60"/>
      <c r="B58" s="61"/>
      <c r="C58" s="30"/>
      <c r="D58" s="62"/>
      <c r="E58" s="62"/>
      <c r="F58" s="62"/>
      <c r="G58" s="62"/>
    </row>
    <row r="59" spans="1:7" x14ac:dyDescent="0.25">
      <c r="A59" s="60"/>
      <c r="B59" s="61"/>
      <c r="C59" s="30"/>
      <c r="D59" s="62"/>
      <c r="E59" s="62"/>
      <c r="F59" s="62"/>
      <c r="G59" s="62"/>
    </row>
    <row r="60" spans="1:7" x14ac:dyDescent="0.25">
      <c r="A60" s="60"/>
      <c r="B60" s="61"/>
      <c r="C60" s="30"/>
      <c r="D60" s="62"/>
      <c r="E60" s="62"/>
      <c r="F60" s="62"/>
      <c r="G60" s="62"/>
    </row>
    <row r="61" spans="1:7" x14ac:dyDescent="0.25">
      <c r="A61" s="60"/>
      <c r="B61" s="61"/>
      <c r="C61" s="30"/>
      <c r="D61" s="62"/>
      <c r="E61" s="62"/>
      <c r="F61" s="62"/>
      <c r="G61" s="62"/>
    </row>
    <row r="62" spans="1:7" x14ac:dyDescent="0.25">
      <c r="A62" s="60"/>
      <c r="B62" s="61"/>
      <c r="C62" s="30"/>
      <c r="D62" s="62"/>
      <c r="E62" s="62"/>
      <c r="F62" s="62"/>
      <c r="G62" s="62"/>
    </row>
    <row r="63" spans="1:7" x14ac:dyDescent="0.25">
      <c r="A63" s="60"/>
      <c r="B63" s="61"/>
      <c r="C63" s="30"/>
      <c r="D63" s="62"/>
      <c r="E63" s="62"/>
      <c r="F63" s="62"/>
      <c r="G63" s="62"/>
    </row>
    <row r="64" spans="1:7" x14ac:dyDescent="0.25">
      <c r="A64" s="60"/>
      <c r="B64" s="61"/>
      <c r="C64" s="30"/>
      <c r="D64" s="62"/>
      <c r="E64" s="62"/>
      <c r="F64" s="62"/>
      <c r="G64" s="62"/>
    </row>
    <row r="65" spans="1:7" x14ac:dyDescent="0.25">
      <c r="A65" s="60"/>
      <c r="B65" s="61"/>
      <c r="C65" s="30"/>
      <c r="D65" s="62"/>
      <c r="E65" s="62"/>
      <c r="F65" s="62"/>
      <c r="G65" s="62"/>
    </row>
    <row r="66" spans="1:7" x14ac:dyDescent="0.25">
      <c r="A66" s="60"/>
      <c r="B66" s="61"/>
      <c r="C66" s="30"/>
      <c r="D66" s="62"/>
      <c r="E66" s="62"/>
      <c r="F66" s="62"/>
      <c r="G66" s="62"/>
    </row>
    <row r="67" spans="1:7" x14ac:dyDescent="0.25">
      <c r="A67" s="60"/>
      <c r="B67" s="61"/>
      <c r="C67" s="30"/>
      <c r="D67" s="62"/>
      <c r="E67" s="62"/>
      <c r="F67" s="62"/>
      <c r="G67" s="62"/>
    </row>
    <row r="68" spans="1:7" x14ac:dyDescent="0.25">
      <c r="A68" s="60"/>
      <c r="B68" s="61"/>
      <c r="C68" s="30"/>
      <c r="D68" s="62"/>
      <c r="E68" s="62"/>
      <c r="F68" s="62"/>
      <c r="G68" s="62"/>
    </row>
    <row r="69" spans="1:7" x14ac:dyDescent="0.25">
      <c r="A69" s="60"/>
      <c r="B69" s="61"/>
      <c r="C69" s="30"/>
      <c r="D69" s="62"/>
      <c r="E69" s="62"/>
      <c r="F69" s="62"/>
      <c r="G69" s="62"/>
    </row>
    <row r="70" spans="1:7" x14ac:dyDescent="0.25">
      <c r="A70" s="60"/>
      <c r="B70" s="61"/>
      <c r="C70" s="30"/>
      <c r="D70" s="62"/>
      <c r="E70" s="62"/>
      <c r="F70" s="62"/>
      <c r="G70" s="62"/>
    </row>
    <row r="71" spans="1:7" x14ac:dyDescent="0.25">
      <c r="A71" s="60"/>
      <c r="B71" s="61"/>
      <c r="C71" s="30"/>
      <c r="D71" s="62"/>
      <c r="E71" s="62"/>
      <c r="F71" s="62"/>
      <c r="G71" s="62"/>
    </row>
    <row r="72" spans="1:7" x14ac:dyDescent="0.25">
      <c r="A72" s="60"/>
      <c r="B72" s="61"/>
      <c r="C72" s="30"/>
      <c r="D72" s="62"/>
      <c r="E72" s="62"/>
      <c r="F72" s="62"/>
      <c r="G72" s="62"/>
    </row>
    <row r="73" spans="1:7" x14ac:dyDescent="0.25">
      <c r="A73" s="60"/>
      <c r="B73" s="61"/>
      <c r="C73" s="30"/>
      <c r="D73" s="62"/>
      <c r="E73" s="62"/>
      <c r="F73" s="62"/>
      <c r="G73" s="62"/>
    </row>
    <row r="74" spans="1:7" x14ac:dyDescent="0.25">
      <c r="A74" s="60"/>
      <c r="B74" s="61"/>
      <c r="C74" s="30"/>
      <c r="D74" s="62"/>
      <c r="E74" s="62"/>
      <c r="F74" s="62"/>
      <c r="G74" s="62"/>
    </row>
    <row r="75" spans="1:7" x14ac:dyDescent="0.25">
      <c r="A75" s="60"/>
      <c r="B75" s="61"/>
      <c r="C75" s="30"/>
      <c r="D75" s="62"/>
      <c r="E75" s="62"/>
      <c r="F75" s="62"/>
      <c r="G75" s="6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04C26-BD99-4FA9-A2D1-D9D5543A0702}">
  <dimension ref="A1:M75"/>
  <sheetViews>
    <sheetView workbookViewId="0">
      <selection activeCell="J16" sqref="J16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36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36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43">
        <v>8103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49">
        <f>E8</f>
        <v>8103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44926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8103</v>
      </c>
      <c r="D16" s="62">
        <f>ROUND(C16*$E$12/12,3)</f>
        <v>31.062000000000001</v>
      </c>
      <c r="E16" s="62">
        <f>PPMT($E$12/12,B16,$E$7,-$E$10,$E$11,0)</f>
        <v>210.34012962941688</v>
      </c>
      <c r="F16" s="62">
        <f>ROUND(PMT($E$12/12,E7,-E10,E11),3)</f>
        <v>241.40199999999999</v>
      </c>
      <c r="G16" s="62">
        <f>ROUND(C16-E16,3)</f>
        <v>7892.66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7892.66</v>
      </c>
      <c r="D17" s="62">
        <f t="shared" ref="D17:D51" si="0">ROUND(C17*$E$12/12,3)</f>
        <v>30.254999999999999</v>
      </c>
      <c r="E17" s="62">
        <f>PPMT($E$12/12,B17,$E$7,-$E$10,$E$11,0)</f>
        <v>211.14643345966294</v>
      </c>
      <c r="F17" s="62">
        <f>F16</f>
        <v>241.40199999999999</v>
      </c>
      <c r="G17" s="62">
        <f>ROUND(C17-E17,3)</f>
        <v>7681.5140000000001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51" si="1">G17</f>
        <v>7681.5140000000001</v>
      </c>
      <c r="D18" s="62">
        <f t="shared" si="0"/>
        <v>29.446000000000002</v>
      </c>
      <c r="E18" s="62">
        <f>PPMT($E$12/12,B18,$E$7,-$E$10,$E$11,0)</f>
        <v>211.95582812125835</v>
      </c>
      <c r="F18" s="62">
        <f t="shared" ref="F18:F51" si="2">F17</f>
        <v>241.40199999999999</v>
      </c>
      <c r="G18" s="62">
        <f>ROUND(C18-E18,3)</f>
        <v>7469.558</v>
      </c>
      <c r="K18" s="45"/>
      <c r="L18" s="45"/>
      <c r="M18" s="47"/>
    </row>
    <row r="19" spans="1:13" x14ac:dyDescent="0.25">
      <c r="A19" s="60">
        <f t="shared" ref="A19:A51" si="3">EDATE(A18,1)</f>
        <v>43922</v>
      </c>
      <c r="B19" s="61">
        <v>4</v>
      </c>
      <c r="C19" s="30">
        <f t="shared" si="1"/>
        <v>7469.558</v>
      </c>
      <c r="D19" s="62">
        <f t="shared" si="0"/>
        <v>28.632999999999999</v>
      </c>
      <c r="E19" s="62">
        <f t="shared" ref="E19" si="4">PPMT($E$12/12,B19,$E$7,-$E$10,$E$11,0)</f>
        <v>212.76832546238984</v>
      </c>
      <c r="F19" s="62">
        <f t="shared" si="2"/>
        <v>241.40199999999999</v>
      </c>
      <c r="G19" s="62">
        <f t="shared" ref="G19:G51" si="5">ROUND(C19-E19,3)</f>
        <v>7256.79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7256.79</v>
      </c>
      <c r="D20" s="62">
        <f t="shared" si="0"/>
        <v>27.818000000000001</v>
      </c>
      <c r="E20" s="62">
        <f>PPMT($E$12/12,B20,$E$7,-$E$10,$E$11,0)</f>
        <v>213.58393737666231</v>
      </c>
      <c r="F20" s="62">
        <f t="shared" si="2"/>
        <v>241.40199999999999</v>
      </c>
      <c r="G20" s="62">
        <f t="shared" si="5"/>
        <v>7043.2060000000001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7043.2060000000001</v>
      </c>
      <c r="D21" s="62">
        <f t="shared" si="0"/>
        <v>26.998999999999999</v>
      </c>
      <c r="E21" s="62">
        <f t="shared" ref="E21:E51" si="6">PPMT($E$12/12,B21,$E$7,-$E$10,$E$11,0)</f>
        <v>214.40267580327287</v>
      </c>
      <c r="F21" s="62">
        <f t="shared" si="2"/>
        <v>241.40199999999999</v>
      </c>
      <c r="G21" s="62">
        <f t="shared" si="5"/>
        <v>6828.8029999999999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6828.8029999999999</v>
      </c>
      <c r="D22" s="62">
        <f t="shared" si="0"/>
        <v>26.177</v>
      </c>
      <c r="E22" s="62">
        <f t="shared" si="6"/>
        <v>215.2245527271854</v>
      </c>
      <c r="F22" s="62">
        <f t="shared" si="2"/>
        <v>241.40199999999999</v>
      </c>
      <c r="G22" s="62">
        <f t="shared" si="5"/>
        <v>6613.5780000000004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6613.5780000000004</v>
      </c>
      <c r="D23" s="62">
        <f t="shared" si="0"/>
        <v>25.352</v>
      </c>
      <c r="E23" s="62">
        <f t="shared" si="6"/>
        <v>216.04958017930628</v>
      </c>
      <c r="F23" s="62">
        <f t="shared" si="2"/>
        <v>241.40199999999999</v>
      </c>
      <c r="G23" s="62">
        <f t="shared" si="5"/>
        <v>6397.5280000000002</v>
      </c>
      <c r="K23" s="45"/>
      <c r="L23" s="45"/>
      <c r="M23" s="47"/>
    </row>
    <row r="24" spans="1:13" x14ac:dyDescent="0.25">
      <c r="A24" s="60">
        <f t="shared" si="3"/>
        <v>44075</v>
      </c>
      <c r="B24" s="61">
        <v>9</v>
      </c>
      <c r="C24" s="30">
        <f t="shared" si="1"/>
        <v>6397.5280000000002</v>
      </c>
      <c r="D24" s="62">
        <f t="shared" si="0"/>
        <v>24.524000000000001</v>
      </c>
      <c r="E24" s="62">
        <f t="shared" si="6"/>
        <v>216.87777023666033</v>
      </c>
      <c r="F24" s="62">
        <f t="shared" si="2"/>
        <v>241.40199999999999</v>
      </c>
      <c r="G24" s="62">
        <f t="shared" si="5"/>
        <v>6180.65</v>
      </c>
      <c r="K24" s="45"/>
      <c r="L24" s="45"/>
      <c r="M24" s="47"/>
    </row>
    <row r="25" spans="1:13" x14ac:dyDescent="0.25">
      <c r="A25" s="60">
        <f t="shared" si="3"/>
        <v>44105</v>
      </c>
      <c r="B25" s="61">
        <v>10</v>
      </c>
      <c r="C25" s="30">
        <f t="shared" si="1"/>
        <v>6180.65</v>
      </c>
      <c r="D25" s="62">
        <f t="shared" si="0"/>
        <v>23.692</v>
      </c>
      <c r="E25" s="62">
        <f t="shared" si="6"/>
        <v>217.70913502256749</v>
      </c>
      <c r="F25" s="62">
        <f t="shared" si="2"/>
        <v>241.40199999999999</v>
      </c>
      <c r="G25" s="62">
        <f t="shared" si="5"/>
        <v>5962.9409999999998</v>
      </c>
    </row>
    <row r="26" spans="1:13" x14ac:dyDescent="0.25">
      <c r="A26" s="60">
        <f t="shared" si="3"/>
        <v>44136</v>
      </c>
      <c r="B26" s="61">
        <v>11</v>
      </c>
      <c r="C26" s="30">
        <f t="shared" si="1"/>
        <v>5962.9409999999998</v>
      </c>
      <c r="D26" s="62">
        <f t="shared" si="0"/>
        <v>22.858000000000001</v>
      </c>
      <c r="E26" s="62">
        <f t="shared" si="6"/>
        <v>218.54368670682069</v>
      </c>
      <c r="F26" s="62">
        <f t="shared" si="2"/>
        <v>241.40199999999999</v>
      </c>
      <c r="G26" s="62">
        <f t="shared" si="5"/>
        <v>5744.3969999999999</v>
      </c>
    </row>
    <row r="27" spans="1:13" x14ac:dyDescent="0.25">
      <c r="A27" s="60">
        <f t="shared" si="3"/>
        <v>44166</v>
      </c>
      <c r="B27" s="61">
        <v>12</v>
      </c>
      <c r="C27" s="30">
        <f t="shared" si="1"/>
        <v>5744.3969999999999</v>
      </c>
      <c r="D27" s="62">
        <f t="shared" si="0"/>
        <v>22.02</v>
      </c>
      <c r="E27" s="62">
        <f t="shared" si="6"/>
        <v>219.38143750586349</v>
      </c>
      <c r="F27" s="62">
        <f t="shared" si="2"/>
        <v>241.40199999999999</v>
      </c>
      <c r="G27" s="62">
        <f t="shared" si="5"/>
        <v>5525.0159999999996</v>
      </c>
    </row>
    <row r="28" spans="1:13" x14ac:dyDescent="0.25">
      <c r="A28" s="60">
        <f t="shared" si="3"/>
        <v>44197</v>
      </c>
      <c r="B28" s="61">
        <v>13</v>
      </c>
      <c r="C28" s="30">
        <f t="shared" si="1"/>
        <v>5525.0159999999996</v>
      </c>
      <c r="D28" s="62">
        <f t="shared" si="0"/>
        <v>21.178999999999998</v>
      </c>
      <c r="E28" s="62">
        <f t="shared" si="6"/>
        <v>220.22239968296927</v>
      </c>
      <c r="F28" s="62">
        <f t="shared" si="2"/>
        <v>241.40199999999999</v>
      </c>
      <c r="G28" s="62">
        <f t="shared" si="5"/>
        <v>5304.7939999999999</v>
      </c>
    </row>
    <row r="29" spans="1:13" x14ac:dyDescent="0.25">
      <c r="A29" s="60">
        <f t="shared" si="3"/>
        <v>44228</v>
      </c>
      <c r="B29" s="61">
        <v>14</v>
      </c>
      <c r="C29" s="30">
        <f t="shared" si="1"/>
        <v>5304.7939999999999</v>
      </c>
      <c r="D29" s="62">
        <f t="shared" si="0"/>
        <v>20.335000000000001</v>
      </c>
      <c r="E29" s="62">
        <f t="shared" si="6"/>
        <v>221.0665855484207</v>
      </c>
      <c r="F29" s="62">
        <f t="shared" si="2"/>
        <v>241.40199999999999</v>
      </c>
      <c r="G29" s="62">
        <f t="shared" si="5"/>
        <v>5083.7269999999999</v>
      </c>
    </row>
    <row r="30" spans="1:13" x14ac:dyDescent="0.25">
      <c r="A30" s="60">
        <f t="shared" si="3"/>
        <v>44256</v>
      </c>
      <c r="B30" s="61">
        <v>15</v>
      </c>
      <c r="C30" s="30">
        <f t="shared" si="1"/>
        <v>5083.7269999999999</v>
      </c>
      <c r="D30" s="62">
        <f t="shared" si="0"/>
        <v>19.488</v>
      </c>
      <c r="E30" s="62">
        <f t="shared" si="6"/>
        <v>221.91400745968963</v>
      </c>
      <c r="F30" s="62">
        <f t="shared" si="2"/>
        <v>241.40199999999999</v>
      </c>
      <c r="G30" s="62">
        <f t="shared" si="5"/>
        <v>4861.8130000000001</v>
      </c>
    </row>
    <row r="31" spans="1:13" x14ac:dyDescent="0.25">
      <c r="A31" s="60">
        <f t="shared" si="3"/>
        <v>44287</v>
      </c>
      <c r="B31" s="61">
        <v>16</v>
      </c>
      <c r="C31" s="30">
        <f t="shared" si="1"/>
        <v>4861.8130000000001</v>
      </c>
      <c r="D31" s="62">
        <f t="shared" si="0"/>
        <v>18.637</v>
      </c>
      <c r="E31" s="62">
        <f t="shared" si="6"/>
        <v>222.76467782161842</v>
      </c>
      <c r="F31" s="62">
        <f t="shared" si="2"/>
        <v>241.40199999999999</v>
      </c>
      <c r="G31" s="62">
        <f t="shared" si="5"/>
        <v>4639.0479999999998</v>
      </c>
    </row>
    <row r="32" spans="1:13" x14ac:dyDescent="0.25">
      <c r="A32" s="60">
        <f t="shared" si="3"/>
        <v>44317</v>
      </c>
      <c r="B32" s="61">
        <v>17</v>
      </c>
      <c r="C32" s="30">
        <f t="shared" si="1"/>
        <v>4639.0479999999998</v>
      </c>
      <c r="D32" s="62">
        <f t="shared" si="0"/>
        <v>17.783000000000001</v>
      </c>
      <c r="E32" s="62">
        <f t="shared" si="6"/>
        <v>223.61860908660131</v>
      </c>
      <c r="F32" s="62">
        <f t="shared" si="2"/>
        <v>241.40199999999999</v>
      </c>
      <c r="G32" s="62">
        <f t="shared" si="5"/>
        <v>4415.4290000000001</v>
      </c>
    </row>
    <row r="33" spans="1:7" x14ac:dyDescent="0.25">
      <c r="A33" s="60">
        <f t="shared" si="3"/>
        <v>44348</v>
      </c>
      <c r="B33" s="61">
        <v>18</v>
      </c>
      <c r="C33" s="30">
        <f t="shared" si="1"/>
        <v>4415.4290000000001</v>
      </c>
      <c r="D33" s="62">
        <f t="shared" si="0"/>
        <v>16.925999999999998</v>
      </c>
      <c r="E33" s="62">
        <f t="shared" si="6"/>
        <v>224.47581375476659</v>
      </c>
      <c r="F33" s="62">
        <f t="shared" si="2"/>
        <v>241.40199999999999</v>
      </c>
      <c r="G33" s="62">
        <f t="shared" si="5"/>
        <v>4190.9530000000004</v>
      </c>
    </row>
    <row r="34" spans="1:7" x14ac:dyDescent="0.25">
      <c r="A34" s="60">
        <f t="shared" si="3"/>
        <v>44378</v>
      </c>
      <c r="B34" s="61">
        <v>19</v>
      </c>
      <c r="C34" s="30">
        <f t="shared" si="1"/>
        <v>4190.9530000000004</v>
      </c>
      <c r="D34" s="62">
        <f t="shared" si="0"/>
        <v>16.065000000000001</v>
      </c>
      <c r="E34" s="62">
        <f t="shared" si="6"/>
        <v>225.33630437415988</v>
      </c>
      <c r="F34" s="62">
        <f t="shared" si="2"/>
        <v>241.40199999999999</v>
      </c>
      <c r="G34" s="62">
        <f t="shared" si="5"/>
        <v>3965.6170000000002</v>
      </c>
    </row>
    <row r="35" spans="1:7" x14ac:dyDescent="0.25">
      <c r="A35" s="60">
        <f t="shared" si="3"/>
        <v>44409</v>
      </c>
      <c r="B35" s="61">
        <v>20</v>
      </c>
      <c r="C35" s="30">
        <f t="shared" si="1"/>
        <v>3965.6170000000002</v>
      </c>
      <c r="D35" s="62">
        <f t="shared" si="0"/>
        <v>15.202</v>
      </c>
      <c r="E35" s="62">
        <f t="shared" si="6"/>
        <v>226.20009354092747</v>
      </c>
      <c r="F35" s="62">
        <f t="shared" si="2"/>
        <v>241.40199999999999</v>
      </c>
      <c r="G35" s="62">
        <f t="shared" si="5"/>
        <v>3739.4169999999999</v>
      </c>
    </row>
    <row r="36" spans="1:7" x14ac:dyDescent="0.25">
      <c r="A36" s="60">
        <f t="shared" si="3"/>
        <v>44440</v>
      </c>
      <c r="B36" s="61">
        <v>21</v>
      </c>
      <c r="C36" s="30">
        <f t="shared" si="1"/>
        <v>3739.4169999999999</v>
      </c>
      <c r="D36" s="62">
        <f t="shared" si="0"/>
        <v>14.334</v>
      </c>
      <c r="E36" s="62">
        <f t="shared" si="6"/>
        <v>227.06719389950104</v>
      </c>
      <c r="F36" s="62">
        <f t="shared" si="2"/>
        <v>241.40199999999999</v>
      </c>
      <c r="G36" s="62">
        <f t="shared" si="5"/>
        <v>3512.35</v>
      </c>
    </row>
    <row r="37" spans="1:7" x14ac:dyDescent="0.25">
      <c r="A37" s="60">
        <f t="shared" si="3"/>
        <v>44470</v>
      </c>
      <c r="B37" s="61">
        <v>22</v>
      </c>
      <c r="C37" s="30">
        <f t="shared" si="1"/>
        <v>3512.35</v>
      </c>
      <c r="D37" s="62">
        <f t="shared" si="0"/>
        <v>13.464</v>
      </c>
      <c r="E37" s="62">
        <f t="shared" si="6"/>
        <v>227.93761814278247</v>
      </c>
      <c r="F37" s="62">
        <f t="shared" si="2"/>
        <v>241.40199999999999</v>
      </c>
      <c r="G37" s="62">
        <f t="shared" si="5"/>
        <v>3284.4119999999998</v>
      </c>
    </row>
    <row r="38" spans="1:7" x14ac:dyDescent="0.25">
      <c r="A38" s="60">
        <f t="shared" si="3"/>
        <v>44501</v>
      </c>
      <c r="B38" s="61">
        <v>23</v>
      </c>
      <c r="C38" s="30">
        <f t="shared" si="1"/>
        <v>3284.4119999999998</v>
      </c>
      <c r="D38" s="62">
        <f t="shared" si="0"/>
        <v>12.59</v>
      </c>
      <c r="E38" s="62">
        <f t="shared" si="6"/>
        <v>228.81137901232981</v>
      </c>
      <c r="F38" s="62">
        <f t="shared" si="2"/>
        <v>241.40199999999999</v>
      </c>
      <c r="G38" s="62">
        <f t="shared" si="5"/>
        <v>3055.6010000000001</v>
      </c>
    </row>
    <row r="39" spans="1:7" x14ac:dyDescent="0.25">
      <c r="A39" s="60">
        <f t="shared" si="3"/>
        <v>44531</v>
      </c>
      <c r="B39" s="61">
        <v>24</v>
      </c>
      <c r="C39" s="30">
        <f t="shared" si="1"/>
        <v>3055.6010000000001</v>
      </c>
      <c r="D39" s="62">
        <f t="shared" si="0"/>
        <v>11.712999999999999</v>
      </c>
      <c r="E39" s="62">
        <f t="shared" si="6"/>
        <v>229.68848929854374</v>
      </c>
      <c r="F39" s="62">
        <f t="shared" si="2"/>
        <v>241.40199999999999</v>
      </c>
      <c r="G39" s="62">
        <f t="shared" si="5"/>
        <v>2825.913</v>
      </c>
    </row>
    <row r="40" spans="1:7" x14ac:dyDescent="0.25">
      <c r="A40" s="60">
        <f t="shared" si="3"/>
        <v>44562</v>
      </c>
      <c r="B40" s="61">
        <v>25</v>
      </c>
      <c r="C40" s="30">
        <f t="shared" si="1"/>
        <v>2825.913</v>
      </c>
      <c r="D40" s="62">
        <f t="shared" si="0"/>
        <v>10.833</v>
      </c>
      <c r="E40" s="62">
        <f t="shared" si="6"/>
        <v>230.56896184085483</v>
      </c>
      <c r="F40" s="62">
        <f t="shared" si="2"/>
        <v>241.40199999999999</v>
      </c>
      <c r="G40" s="62">
        <f t="shared" si="5"/>
        <v>2595.3440000000001</v>
      </c>
    </row>
    <row r="41" spans="1:7" x14ac:dyDescent="0.25">
      <c r="A41" s="60">
        <f t="shared" si="3"/>
        <v>44593</v>
      </c>
      <c r="B41" s="61">
        <v>26</v>
      </c>
      <c r="C41" s="30">
        <f t="shared" si="1"/>
        <v>2595.3440000000001</v>
      </c>
      <c r="D41" s="62">
        <f t="shared" si="0"/>
        <v>9.9489999999999998</v>
      </c>
      <c r="E41" s="62">
        <f t="shared" si="6"/>
        <v>231.45280952791143</v>
      </c>
      <c r="F41" s="62">
        <f t="shared" si="2"/>
        <v>241.40199999999999</v>
      </c>
      <c r="G41" s="62">
        <f t="shared" si="5"/>
        <v>2363.8910000000001</v>
      </c>
    </row>
    <row r="42" spans="1:7" x14ac:dyDescent="0.25">
      <c r="A42" s="60">
        <f t="shared" si="3"/>
        <v>44621</v>
      </c>
      <c r="B42" s="61">
        <v>27</v>
      </c>
      <c r="C42" s="30">
        <f t="shared" si="1"/>
        <v>2363.8910000000001</v>
      </c>
      <c r="D42" s="62">
        <f t="shared" si="0"/>
        <v>9.0619999999999994</v>
      </c>
      <c r="E42" s="62">
        <f t="shared" si="6"/>
        <v>232.34004529776843</v>
      </c>
      <c r="F42" s="62">
        <f t="shared" si="2"/>
        <v>241.40199999999999</v>
      </c>
      <c r="G42" s="62">
        <f t="shared" si="5"/>
        <v>2131.5509999999999</v>
      </c>
    </row>
    <row r="43" spans="1:7" x14ac:dyDescent="0.25">
      <c r="A43" s="60">
        <f t="shared" si="3"/>
        <v>44652</v>
      </c>
      <c r="B43" s="61">
        <v>28</v>
      </c>
      <c r="C43" s="30">
        <f t="shared" si="1"/>
        <v>2131.5509999999999</v>
      </c>
      <c r="D43" s="62">
        <f t="shared" si="0"/>
        <v>8.1709999999999994</v>
      </c>
      <c r="E43" s="62">
        <f t="shared" si="6"/>
        <v>233.23068213807656</v>
      </c>
      <c r="F43" s="62">
        <f t="shared" si="2"/>
        <v>241.40199999999999</v>
      </c>
      <c r="G43" s="62">
        <f t="shared" si="5"/>
        <v>1898.32</v>
      </c>
    </row>
    <row r="44" spans="1:7" x14ac:dyDescent="0.25">
      <c r="A44" s="60">
        <f t="shared" si="3"/>
        <v>44682</v>
      </c>
      <c r="B44" s="61">
        <v>29</v>
      </c>
      <c r="C44" s="30">
        <f t="shared" si="1"/>
        <v>1898.32</v>
      </c>
      <c r="D44" s="62">
        <f t="shared" si="0"/>
        <v>7.2770000000000001</v>
      </c>
      <c r="E44" s="62">
        <f t="shared" si="6"/>
        <v>234.1247330862725</v>
      </c>
      <c r="F44" s="62">
        <f t="shared" si="2"/>
        <v>241.40199999999999</v>
      </c>
      <c r="G44" s="62">
        <f t="shared" si="5"/>
        <v>1664.1949999999999</v>
      </c>
    </row>
    <row r="45" spans="1:7" x14ac:dyDescent="0.25">
      <c r="A45" s="60">
        <f t="shared" si="3"/>
        <v>44713</v>
      </c>
      <c r="B45" s="61">
        <v>30</v>
      </c>
      <c r="C45" s="30">
        <f t="shared" si="1"/>
        <v>1664.1949999999999</v>
      </c>
      <c r="D45" s="62">
        <f t="shared" si="0"/>
        <v>6.3789999999999996</v>
      </c>
      <c r="E45" s="62">
        <f t="shared" si="6"/>
        <v>235.02221122976985</v>
      </c>
      <c r="F45" s="62">
        <f t="shared" si="2"/>
        <v>241.40199999999999</v>
      </c>
      <c r="G45" s="62">
        <f t="shared" si="5"/>
        <v>1429.173</v>
      </c>
    </row>
    <row r="46" spans="1:7" x14ac:dyDescent="0.25">
      <c r="A46" s="60">
        <f t="shared" si="3"/>
        <v>44743</v>
      </c>
      <c r="B46" s="61">
        <v>31</v>
      </c>
      <c r="C46" s="30">
        <f t="shared" si="1"/>
        <v>1429.173</v>
      </c>
      <c r="D46" s="62">
        <f t="shared" si="0"/>
        <v>5.4779999999999998</v>
      </c>
      <c r="E46" s="62">
        <f t="shared" si="6"/>
        <v>235.92312970615066</v>
      </c>
      <c r="F46" s="62">
        <f t="shared" si="2"/>
        <v>241.40199999999999</v>
      </c>
      <c r="G46" s="62">
        <f t="shared" si="5"/>
        <v>1193.25</v>
      </c>
    </row>
    <row r="47" spans="1:7" x14ac:dyDescent="0.25">
      <c r="A47" s="60">
        <f t="shared" si="3"/>
        <v>44774</v>
      </c>
      <c r="B47" s="61">
        <v>32</v>
      </c>
      <c r="C47" s="30">
        <f t="shared" si="1"/>
        <v>1193.25</v>
      </c>
      <c r="D47" s="62">
        <f t="shared" si="0"/>
        <v>4.5739999999999998</v>
      </c>
      <c r="E47" s="62">
        <f t="shared" si="6"/>
        <v>236.82750170335757</v>
      </c>
      <c r="F47" s="62">
        <f t="shared" si="2"/>
        <v>241.40199999999999</v>
      </c>
      <c r="G47" s="62">
        <f t="shared" si="5"/>
        <v>956.42200000000003</v>
      </c>
    </row>
    <row r="48" spans="1:7" x14ac:dyDescent="0.25">
      <c r="A48" s="60">
        <f t="shared" si="3"/>
        <v>44805</v>
      </c>
      <c r="B48" s="61">
        <v>33</v>
      </c>
      <c r="C48" s="30">
        <f t="shared" si="1"/>
        <v>956.42200000000003</v>
      </c>
      <c r="D48" s="62">
        <f t="shared" si="0"/>
        <v>3.6659999999999999</v>
      </c>
      <c r="E48" s="62">
        <f t="shared" si="6"/>
        <v>237.73534045988711</v>
      </c>
      <c r="F48" s="62">
        <f t="shared" si="2"/>
        <v>241.40199999999999</v>
      </c>
      <c r="G48" s="62">
        <f t="shared" si="5"/>
        <v>718.68700000000001</v>
      </c>
    </row>
    <row r="49" spans="1:7" x14ac:dyDescent="0.25">
      <c r="A49" s="60">
        <f t="shared" si="3"/>
        <v>44835</v>
      </c>
      <c r="B49" s="61">
        <v>34</v>
      </c>
      <c r="C49" s="30">
        <f t="shared" si="1"/>
        <v>718.68700000000001</v>
      </c>
      <c r="D49" s="62">
        <f t="shared" si="0"/>
        <v>2.7549999999999999</v>
      </c>
      <c r="E49" s="62">
        <f t="shared" si="6"/>
        <v>238.64665926498333</v>
      </c>
      <c r="F49" s="62">
        <f t="shared" si="2"/>
        <v>241.40199999999999</v>
      </c>
      <c r="G49" s="62">
        <f t="shared" si="5"/>
        <v>480.04</v>
      </c>
    </row>
    <row r="50" spans="1:7" x14ac:dyDescent="0.25">
      <c r="A50" s="60">
        <f t="shared" si="3"/>
        <v>44866</v>
      </c>
      <c r="B50" s="61">
        <v>35</v>
      </c>
      <c r="C50" s="30">
        <f t="shared" si="1"/>
        <v>480.04</v>
      </c>
      <c r="D50" s="62">
        <f t="shared" si="0"/>
        <v>1.84</v>
      </c>
      <c r="E50" s="62">
        <f t="shared" si="6"/>
        <v>239.56147145883241</v>
      </c>
      <c r="F50" s="62">
        <f t="shared" si="2"/>
        <v>241.40199999999999</v>
      </c>
      <c r="G50" s="62">
        <f t="shared" si="5"/>
        <v>240.47900000000001</v>
      </c>
    </row>
    <row r="51" spans="1:7" x14ac:dyDescent="0.25">
      <c r="A51" s="60">
        <f t="shared" si="3"/>
        <v>44896</v>
      </c>
      <c r="B51" s="61">
        <v>36</v>
      </c>
      <c r="C51" s="30">
        <f t="shared" si="1"/>
        <v>240.47900000000001</v>
      </c>
      <c r="D51" s="62">
        <f t="shared" si="0"/>
        <v>0.92200000000000004</v>
      </c>
      <c r="E51" s="62">
        <f t="shared" si="6"/>
        <v>240.47979043275797</v>
      </c>
      <c r="F51" s="62">
        <f t="shared" si="2"/>
        <v>241.40199999999999</v>
      </c>
      <c r="G51" s="62">
        <f t="shared" si="5"/>
        <v>-1E-3</v>
      </c>
    </row>
    <row r="52" spans="1:7" x14ac:dyDescent="0.25">
      <c r="A52" s="60"/>
      <c r="B52" s="61"/>
      <c r="C52" s="30"/>
      <c r="D52" s="62"/>
      <c r="E52" s="62"/>
      <c r="F52" s="62"/>
      <c r="G52" s="62"/>
    </row>
    <row r="53" spans="1:7" x14ac:dyDescent="0.25">
      <c r="A53" s="60"/>
      <c r="B53" s="61"/>
      <c r="C53" s="30"/>
      <c r="D53" s="62"/>
      <c r="E53" s="62"/>
      <c r="F53" s="62"/>
      <c r="G53" s="62"/>
    </row>
    <row r="54" spans="1:7" x14ac:dyDescent="0.25">
      <c r="A54" s="60"/>
      <c r="B54" s="61"/>
      <c r="C54" s="30"/>
      <c r="D54" s="62"/>
      <c r="E54" s="62"/>
      <c r="F54" s="62"/>
      <c r="G54" s="62"/>
    </row>
    <row r="55" spans="1:7" x14ac:dyDescent="0.25">
      <c r="A55" s="60"/>
      <c r="B55" s="61"/>
      <c r="C55" s="30"/>
      <c r="D55" s="62"/>
      <c r="E55" s="62"/>
      <c r="F55" s="62"/>
      <c r="G55" s="62"/>
    </row>
    <row r="56" spans="1:7" x14ac:dyDescent="0.25">
      <c r="A56" s="60"/>
      <c r="B56" s="61"/>
      <c r="C56" s="30"/>
      <c r="D56" s="62"/>
      <c r="E56" s="62"/>
      <c r="F56" s="62"/>
      <c r="G56" s="62"/>
    </row>
    <row r="57" spans="1:7" x14ac:dyDescent="0.25">
      <c r="A57" s="60"/>
      <c r="B57" s="61"/>
      <c r="C57" s="30"/>
      <c r="D57" s="62"/>
      <c r="E57" s="62"/>
      <c r="F57" s="62"/>
      <c r="G57" s="62"/>
    </row>
    <row r="58" spans="1:7" x14ac:dyDescent="0.25">
      <c r="A58" s="60"/>
      <c r="B58" s="61"/>
      <c r="C58" s="30"/>
      <c r="D58" s="62"/>
      <c r="E58" s="62"/>
      <c r="F58" s="62"/>
      <c r="G58" s="62"/>
    </row>
    <row r="59" spans="1:7" x14ac:dyDescent="0.25">
      <c r="A59" s="60"/>
      <c r="B59" s="61"/>
      <c r="C59" s="30"/>
      <c r="D59" s="62"/>
      <c r="E59" s="62"/>
      <c r="F59" s="62"/>
      <c r="G59" s="62"/>
    </row>
    <row r="60" spans="1:7" x14ac:dyDescent="0.25">
      <c r="A60" s="60"/>
      <c r="B60" s="61"/>
      <c r="C60" s="30"/>
      <c r="D60" s="62"/>
      <c r="E60" s="62"/>
      <c r="F60" s="62"/>
      <c r="G60" s="62"/>
    </row>
    <row r="61" spans="1:7" x14ac:dyDescent="0.25">
      <c r="A61" s="60"/>
      <c r="B61" s="61"/>
      <c r="C61" s="30"/>
      <c r="D61" s="62"/>
      <c r="E61" s="62"/>
      <c r="F61" s="62"/>
      <c r="G61" s="62"/>
    </row>
    <row r="62" spans="1:7" x14ac:dyDescent="0.25">
      <c r="A62" s="60"/>
      <c r="B62" s="61"/>
      <c r="C62" s="30"/>
      <c r="D62" s="62"/>
      <c r="E62" s="62"/>
      <c r="F62" s="62"/>
      <c r="G62" s="62"/>
    </row>
    <row r="63" spans="1:7" x14ac:dyDescent="0.25">
      <c r="A63" s="60"/>
      <c r="B63" s="61"/>
      <c r="C63" s="30"/>
      <c r="D63" s="62"/>
      <c r="E63" s="62"/>
      <c r="F63" s="62"/>
      <c r="G63" s="62"/>
    </row>
    <row r="64" spans="1:7" x14ac:dyDescent="0.25">
      <c r="A64" s="60"/>
      <c r="B64" s="61"/>
      <c r="C64" s="30"/>
      <c r="D64" s="62"/>
      <c r="E64" s="62"/>
      <c r="F64" s="62"/>
      <c r="G64" s="62"/>
    </row>
    <row r="65" spans="1:7" x14ac:dyDescent="0.25">
      <c r="A65" s="60"/>
      <c r="B65" s="61"/>
      <c r="C65" s="30"/>
      <c r="D65" s="62"/>
      <c r="E65" s="62"/>
      <c r="F65" s="62"/>
      <c r="G65" s="62"/>
    </row>
    <row r="66" spans="1:7" x14ac:dyDescent="0.25">
      <c r="A66" s="60"/>
      <c r="B66" s="61"/>
      <c r="C66" s="30"/>
      <c r="D66" s="62"/>
      <c r="E66" s="62"/>
      <c r="F66" s="62"/>
      <c r="G66" s="62"/>
    </row>
    <row r="67" spans="1:7" x14ac:dyDescent="0.25">
      <c r="A67" s="60"/>
      <c r="B67" s="61"/>
      <c r="C67" s="30"/>
      <c r="D67" s="62"/>
      <c r="E67" s="62"/>
      <c r="F67" s="62"/>
      <c r="G67" s="62"/>
    </row>
    <row r="68" spans="1:7" x14ac:dyDescent="0.25">
      <c r="A68" s="60"/>
      <c r="B68" s="61"/>
      <c r="C68" s="30"/>
      <c r="D68" s="62"/>
      <c r="E68" s="62"/>
      <c r="F68" s="62"/>
      <c r="G68" s="62"/>
    </row>
    <row r="69" spans="1:7" x14ac:dyDescent="0.25">
      <c r="A69" s="60"/>
      <c r="B69" s="61"/>
      <c r="C69" s="30"/>
      <c r="D69" s="62"/>
      <c r="E69" s="62"/>
      <c r="F69" s="62"/>
      <c r="G69" s="62"/>
    </row>
    <row r="70" spans="1:7" x14ac:dyDescent="0.25">
      <c r="A70" s="60"/>
      <c r="B70" s="61"/>
      <c r="C70" s="30"/>
      <c r="D70" s="62"/>
      <c r="E70" s="62"/>
      <c r="F70" s="62"/>
      <c r="G70" s="62"/>
    </row>
    <row r="71" spans="1:7" x14ac:dyDescent="0.25">
      <c r="A71" s="60"/>
      <c r="B71" s="61"/>
      <c r="C71" s="30"/>
      <c r="D71" s="62"/>
      <c r="E71" s="62"/>
      <c r="F71" s="62"/>
      <c r="G71" s="62"/>
    </row>
    <row r="72" spans="1:7" x14ac:dyDescent="0.25">
      <c r="A72" s="60"/>
      <c r="B72" s="61"/>
      <c r="C72" s="30"/>
      <c r="D72" s="62"/>
      <c r="E72" s="62"/>
      <c r="F72" s="62"/>
      <c r="G72" s="62"/>
    </row>
    <row r="73" spans="1:7" x14ac:dyDescent="0.25">
      <c r="A73" s="60"/>
      <c r="B73" s="61"/>
      <c r="C73" s="30"/>
      <c r="D73" s="62"/>
      <c r="E73" s="62"/>
      <c r="F73" s="62"/>
      <c r="G73" s="62"/>
    </row>
    <row r="74" spans="1:7" x14ac:dyDescent="0.25">
      <c r="A74" s="60"/>
      <c r="B74" s="61"/>
      <c r="C74" s="30"/>
      <c r="D74" s="62"/>
      <c r="E74" s="62"/>
      <c r="F74" s="62"/>
      <c r="G74" s="62"/>
    </row>
    <row r="75" spans="1:7" x14ac:dyDescent="0.25">
      <c r="A75" s="60"/>
      <c r="B75" s="61"/>
      <c r="C75" s="30"/>
      <c r="D75" s="62"/>
      <c r="E75" s="62"/>
      <c r="F75" s="62"/>
      <c r="G75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D4796-C11B-4B2D-9461-1C48116D99EC}">
  <dimension ref="A1:M75"/>
  <sheetViews>
    <sheetView tabSelected="1" workbookViewId="0">
      <selection activeCell="G75" sqref="G75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45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60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71">
        <v>3204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50">
        <f>E8</f>
        <v>3204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45657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3204</v>
      </c>
      <c r="D16" s="62">
        <f>ROUND(C16*$E$12/12,3)</f>
        <v>12.282</v>
      </c>
      <c r="E16" s="62">
        <f>PPMT($E$12/12,B16,$E$7,-$E$10,$E$11,0)</f>
        <v>47.596033589508046</v>
      </c>
      <c r="F16" s="62">
        <f>ROUND(PMT($E$12/12,E7,-E10,E11),3)</f>
        <v>59.878</v>
      </c>
      <c r="G16" s="62">
        <f>ROUND(C16-E16,3)</f>
        <v>3156.404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3156.404</v>
      </c>
      <c r="D17" s="62">
        <f t="shared" ref="D17:D75" si="0">ROUND(C17*$E$12/12,3)</f>
        <v>12.1</v>
      </c>
      <c r="E17" s="62">
        <f>PPMT($E$12/12,B17,$E$7,-$E$10,$E$11,0)</f>
        <v>47.778485051601166</v>
      </c>
      <c r="F17" s="62">
        <f>F16</f>
        <v>59.878</v>
      </c>
      <c r="G17" s="62">
        <f>ROUND(C17-E17,3)</f>
        <v>3108.6260000000002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75" si="1">G17</f>
        <v>3108.6260000000002</v>
      </c>
      <c r="D18" s="62">
        <f t="shared" si="0"/>
        <v>11.916</v>
      </c>
      <c r="E18" s="62">
        <f>PPMT($E$12/12,B18,$E$7,-$E$10,$E$11,0)</f>
        <v>47.961635910965633</v>
      </c>
      <c r="F18" s="62">
        <f t="shared" ref="F18:F75" si="2">F17</f>
        <v>59.878</v>
      </c>
      <c r="G18" s="62">
        <f>ROUND(C18-E18,3)</f>
        <v>3060.6640000000002</v>
      </c>
      <c r="K18" s="45"/>
      <c r="L18" s="45"/>
      <c r="M18" s="47"/>
    </row>
    <row r="19" spans="1:13" x14ac:dyDescent="0.25">
      <c r="A19" s="60">
        <f t="shared" ref="A19:A75" si="3">EDATE(A18,1)</f>
        <v>43922</v>
      </c>
      <c r="B19" s="61">
        <v>4</v>
      </c>
      <c r="C19" s="30">
        <f t="shared" si="1"/>
        <v>3060.6640000000002</v>
      </c>
      <c r="D19" s="62">
        <f t="shared" si="0"/>
        <v>11.733000000000001</v>
      </c>
      <c r="E19" s="62">
        <f t="shared" ref="E19" si="4">PPMT($E$12/12,B19,$E$7,-$E$10,$E$11,0)</f>
        <v>48.145488848624339</v>
      </c>
      <c r="F19" s="62">
        <f t="shared" si="2"/>
        <v>59.878</v>
      </c>
      <c r="G19" s="62">
        <f t="shared" ref="G19:G74" si="5">ROUND(C19-E19,3)</f>
        <v>3012.5189999999998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3012.5189999999998</v>
      </c>
      <c r="D20" s="62">
        <f t="shared" si="0"/>
        <v>11.548</v>
      </c>
      <c r="E20" s="62">
        <f>PPMT($E$12/12,B20,$E$7,-$E$10,$E$11,0)</f>
        <v>48.330046555877395</v>
      </c>
      <c r="F20" s="62">
        <f t="shared" si="2"/>
        <v>59.878</v>
      </c>
      <c r="G20" s="62">
        <f t="shared" si="5"/>
        <v>2964.1889999999999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2964.1889999999999</v>
      </c>
      <c r="D21" s="62">
        <f t="shared" si="0"/>
        <v>11.363</v>
      </c>
      <c r="E21" s="62">
        <f t="shared" ref="E21:E75" si="6">PPMT($E$12/12,B21,$E$7,-$E$10,$E$11,0)</f>
        <v>48.515311734341587</v>
      </c>
      <c r="F21" s="62">
        <f t="shared" si="2"/>
        <v>59.878</v>
      </c>
      <c r="G21" s="62">
        <f t="shared" si="5"/>
        <v>2915.674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2915.674</v>
      </c>
      <c r="D22" s="62">
        <f t="shared" si="0"/>
        <v>11.177</v>
      </c>
      <c r="E22" s="62">
        <f t="shared" si="6"/>
        <v>48.701287095989898</v>
      </c>
      <c r="F22" s="62">
        <f t="shared" si="2"/>
        <v>59.878</v>
      </c>
      <c r="G22" s="62">
        <f t="shared" si="5"/>
        <v>2866.973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2866.973</v>
      </c>
      <c r="D23" s="62">
        <f t="shared" si="0"/>
        <v>10.99</v>
      </c>
      <c r="E23" s="62">
        <f t="shared" si="6"/>
        <v>48.887975363191202</v>
      </c>
      <c r="F23" s="62">
        <f t="shared" si="2"/>
        <v>59.878</v>
      </c>
      <c r="G23" s="62">
        <f t="shared" si="5"/>
        <v>2818.085</v>
      </c>
      <c r="K23" s="45"/>
      <c r="L23" s="45"/>
      <c r="M23" s="47"/>
    </row>
    <row r="24" spans="1:13" x14ac:dyDescent="0.25">
      <c r="A24" s="60">
        <f t="shared" si="3"/>
        <v>44075</v>
      </c>
      <c r="B24" s="61">
        <v>9</v>
      </c>
      <c r="C24" s="30">
        <f t="shared" si="1"/>
        <v>2818.085</v>
      </c>
      <c r="D24" s="62">
        <f t="shared" si="0"/>
        <v>10.803000000000001</v>
      </c>
      <c r="E24" s="62">
        <f t="shared" si="6"/>
        <v>49.075379268750098</v>
      </c>
      <c r="F24" s="62">
        <f t="shared" si="2"/>
        <v>59.878</v>
      </c>
      <c r="G24" s="62">
        <f t="shared" si="5"/>
        <v>2769.01</v>
      </c>
      <c r="K24" s="45"/>
      <c r="L24" s="45"/>
      <c r="M24" s="47"/>
    </row>
    <row r="25" spans="1:13" x14ac:dyDescent="0.25">
      <c r="A25" s="60">
        <f t="shared" si="3"/>
        <v>44105</v>
      </c>
      <c r="B25" s="61">
        <v>10</v>
      </c>
      <c r="C25" s="30">
        <f t="shared" si="1"/>
        <v>2769.01</v>
      </c>
      <c r="D25" s="62">
        <f t="shared" si="0"/>
        <v>10.615</v>
      </c>
      <c r="E25" s="62">
        <f t="shared" si="6"/>
        <v>49.263501555946974</v>
      </c>
      <c r="F25" s="62">
        <f t="shared" si="2"/>
        <v>59.878</v>
      </c>
      <c r="G25" s="62">
        <f t="shared" si="5"/>
        <v>2719.7460000000001</v>
      </c>
    </row>
    <row r="26" spans="1:13" x14ac:dyDescent="0.25">
      <c r="A26" s="60">
        <f t="shared" si="3"/>
        <v>44136</v>
      </c>
      <c r="B26" s="61">
        <v>11</v>
      </c>
      <c r="C26" s="30">
        <f t="shared" si="1"/>
        <v>2719.7460000000001</v>
      </c>
      <c r="D26" s="62">
        <f t="shared" si="0"/>
        <v>10.426</v>
      </c>
      <c r="E26" s="62">
        <f t="shared" si="6"/>
        <v>49.452344978578104</v>
      </c>
      <c r="F26" s="62">
        <f t="shared" si="2"/>
        <v>59.878</v>
      </c>
      <c r="G26" s="62">
        <f t="shared" si="5"/>
        <v>2670.2939999999999</v>
      </c>
    </row>
    <row r="27" spans="1:13" x14ac:dyDescent="0.25">
      <c r="A27" s="60">
        <f t="shared" si="3"/>
        <v>44166</v>
      </c>
      <c r="B27" s="61">
        <v>12</v>
      </c>
      <c r="C27" s="30">
        <f t="shared" si="1"/>
        <v>2670.2939999999999</v>
      </c>
      <c r="D27" s="62">
        <f t="shared" si="0"/>
        <v>10.236000000000001</v>
      </c>
      <c r="E27" s="62">
        <f t="shared" si="6"/>
        <v>49.641912300995976</v>
      </c>
      <c r="F27" s="62">
        <f t="shared" si="2"/>
        <v>59.878</v>
      </c>
      <c r="G27" s="62">
        <f t="shared" si="5"/>
        <v>2620.652</v>
      </c>
    </row>
    <row r="28" spans="1:13" x14ac:dyDescent="0.25">
      <c r="A28" s="60">
        <f t="shared" si="3"/>
        <v>44197</v>
      </c>
      <c r="B28" s="61">
        <v>13</v>
      </c>
      <c r="C28" s="30">
        <f t="shared" si="1"/>
        <v>2620.652</v>
      </c>
      <c r="D28" s="62">
        <f t="shared" si="0"/>
        <v>10.045999999999999</v>
      </c>
      <c r="E28" s="62">
        <f t="shared" si="6"/>
        <v>49.832206298149806</v>
      </c>
      <c r="F28" s="62">
        <f t="shared" si="2"/>
        <v>59.878</v>
      </c>
      <c r="G28" s="62">
        <f t="shared" si="5"/>
        <v>2570.8200000000002</v>
      </c>
    </row>
    <row r="29" spans="1:13" x14ac:dyDescent="0.25">
      <c r="A29" s="60">
        <f t="shared" si="3"/>
        <v>44228</v>
      </c>
      <c r="B29" s="61">
        <v>14</v>
      </c>
      <c r="C29" s="30">
        <f t="shared" si="1"/>
        <v>2570.8200000000002</v>
      </c>
      <c r="D29" s="62">
        <f t="shared" si="0"/>
        <v>9.8550000000000004</v>
      </c>
      <c r="E29" s="62">
        <f t="shared" si="6"/>
        <v>50.023229755626041</v>
      </c>
      <c r="F29" s="62">
        <f t="shared" si="2"/>
        <v>59.878</v>
      </c>
      <c r="G29" s="62">
        <f t="shared" si="5"/>
        <v>2520.797</v>
      </c>
    </row>
    <row r="30" spans="1:13" x14ac:dyDescent="0.25">
      <c r="A30" s="60">
        <f t="shared" si="3"/>
        <v>44256</v>
      </c>
      <c r="B30" s="61">
        <v>15</v>
      </c>
      <c r="C30" s="30">
        <f t="shared" si="1"/>
        <v>2520.797</v>
      </c>
      <c r="D30" s="62">
        <f t="shared" si="0"/>
        <v>9.6630000000000003</v>
      </c>
      <c r="E30" s="62">
        <f t="shared" si="6"/>
        <v>50.214985469689275</v>
      </c>
      <c r="F30" s="62">
        <f t="shared" si="2"/>
        <v>59.878</v>
      </c>
      <c r="G30" s="62">
        <f t="shared" si="5"/>
        <v>2470.5819999999999</v>
      </c>
    </row>
    <row r="31" spans="1:13" x14ac:dyDescent="0.25">
      <c r="A31" s="60">
        <f t="shared" si="3"/>
        <v>44287</v>
      </c>
      <c r="B31" s="61">
        <v>16</v>
      </c>
      <c r="C31" s="30">
        <f t="shared" si="1"/>
        <v>2470.5819999999999</v>
      </c>
      <c r="D31" s="62">
        <f t="shared" si="0"/>
        <v>9.4710000000000001</v>
      </c>
      <c r="E31" s="62">
        <f t="shared" si="6"/>
        <v>50.407476247323082</v>
      </c>
      <c r="F31" s="62">
        <f t="shared" si="2"/>
        <v>59.878</v>
      </c>
      <c r="G31" s="62">
        <f t="shared" si="5"/>
        <v>2420.1750000000002</v>
      </c>
    </row>
    <row r="32" spans="1:13" x14ac:dyDescent="0.25">
      <c r="A32" s="60">
        <f t="shared" si="3"/>
        <v>44317</v>
      </c>
      <c r="B32" s="61">
        <v>17</v>
      </c>
      <c r="C32" s="30">
        <f t="shared" si="1"/>
        <v>2420.1750000000002</v>
      </c>
      <c r="D32" s="62">
        <f t="shared" si="0"/>
        <v>9.2769999999999992</v>
      </c>
      <c r="E32" s="62">
        <f t="shared" si="6"/>
        <v>50.600704906271162</v>
      </c>
      <c r="F32" s="62">
        <f t="shared" si="2"/>
        <v>59.878</v>
      </c>
      <c r="G32" s="62">
        <f t="shared" si="5"/>
        <v>2369.5740000000001</v>
      </c>
    </row>
    <row r="33" spans="1:7" x14ac:dyDescent="0.25">
      <c r="A33" s="60">
        <f t="shared" si="3"/>
        <v>44348</v>
      </c>
      <c r="B33" s="61">
        <v>18</v>
      </c>
      <c r="C33" s="30">
        <f t="shared" si="1"/>
        <v>2369.5740000000001</v>
      </c>
      <c r="D33" s="62">
        <f t="shared" si="0"/>
        <v>9.0830000000000002</v>
      </c>
      <c r="E33" s="62">
        <f t="shared" si="6"/>
        <v>50.794674275078528</v>
      </c>
      <c r="F33" s="62">
        <f t="shared" si="2"/>
        <v>59.878</v>
      </c>
      <c r="G33" s="62">
        <f t="shared" si="5"/>
        <v>2318.779</v>
      </c>
    </row>
    <row r="34" spans="1:7" x14ac:dyDescent="0.25">
      <c r="A34" s="60">
        <f t="shared" si="3"/>
        <v>44378</v>
      </c>
      <c r="B34" s="61">
        <v>19</v>
      </c>
      <c r="C34" s="30">
        <f t="shared" si="1"/>
        <v>2318.779</v>
      </c>
      <c r="D34" s="62">
        <f t="shared" si="0"/>
        <v>8.8889999999999993</v>
      </c>
      <c r="E34" s="62">
        <f t="shared" si="6"/>
        <v>50.989387193132998</v>
      </c>
      <c r="F34" s="62">
        <f t="shared" si="2"/>
        <v>59.878</v>
      </c>
      <c r="G34" s="62">
        <f t="shared" si="5"/>
        <v>2267.79</v>
      </c>
    </row>
    <row r="35" spans="1:7" x14ac:dyDescent="0.25">
      <c r="A35" s="60">
        <f t="shared" si="3"/>
        <v>44409</v>
      </c>
      <c r="B35" s="61">
        <v>20</v>
      </c>
      <c r="C35" s="30">
        <f t="shared" si="1"/>
        <v>2267.79</v>
      </c>
      <c r="D35" s="62">
        <f t="shared" si="0"/>
        <v>8.6929999999999996</v>
      </c>
      <c r="E35" s="62">
        <f t="shared" si="6"/>
        <v>51.18484651070667</v>
      </c>
      <c r="F35" s="62">
        <f t="shared" si="2"/>
        <v>59.878</v>
      </c>
      <c r="G35" s="62">
        <f t="shared" si="5"/>
        <v>2216.605</v>
      </c>
    </row>
    <row r="36" spans="1:7" x14ac:dyDescent="0.25">
      <c r="A36" s="60">
        <f t="shared" si="3"/>
        <v>44440</v>
      </c>
      <c r="B36" s="61">
        <v>21</v>
      </c>
      <c r="C36" s="30">
        <f t="shared" si="1"/>
        <v>2216.605</v>
      </c>
      <c r="D36" s="62">
        <f t="shared" si="0"/>
        <v>8.4969999999999999</v>
      </c>
      <c r="E36" s="62">
        <f t="shared" si="6"/>
        <v>51.381055088997719</v>
      </c>
      <c r="F36" s="62">
        <f t="shared" si="2"/>
        <v>59.878</v>
      </c>
      <c r="G36" s="62">
        <f t="shared" si="5"/>
        <v>2165.2240000000002</v>
      </c>
    </row>
    <row r="37" spans="1:7" x14ac:dyDescent="0.25">
      <c r="A37" s="60">
        <f t="shared" si="3"/>
        <v>44470</v>
      </c>
      <c r="B37" s="61">
        <v>22</v>
      </c>
      <c r="C37" s="30">
        <f t="shared" si="1"/>
        <v>2165.2240000000002</v>
      </c>
      <c r="D37" s="62">
        <f t="shared" si="0"/>
        <v>8.3000000000000007</v>
      </c>
      <c r="E37" s="62">
        <f t="shared" si="6"/>
        <v>51.57801580017221</v>
      </c>
      <c r="F37" s="62">
        <f t="shared" si="2"/>
        <v>59.878</v>
      </c>
      <c r="G37" s="62">
        <f t="shared" si="5"/>
        <v>2113.6460000000002</v>
      </c>
    </row>
    <row r="38" spans="1:7" x14ac:dyDescent="0.25">
      <c r="A38" s="60">
        <f t="shared" si="3"/>
        <v>44501</v>
      </c>
      <c r="B38" s="61">
        <v>23</v>
      </c>
      <c r="C38" s="30">
        <f t="shared" si="1"/>
        <v>2113.6460000000002</v>
      </c>
      <c r="D38" s="62">
        <f t="shared" si="0"/>
        <v>8.1020000000000003</v>
      </c>
      <c r="E38" s="62">
        <f t="shared" si="6"/>
        <v>51.775731527406201</v>
      </c>
      <c r="F38" s="62">
        <f t="shared" si="2"/>
        <v>59.878</v>
      </c>
      <c r="G38" s="62">
        <f t="shared" si="5"/>
        <v>2061.87</v>
      </c>
    </row>
    <row r="39" spans="1:7" x14ac:dyDescent="0.25">
      <c r="A39" s="60">
        <f t="shared" si="3"/>
        <v>44531</v>
      </c>
      <c r="B39" s="61">
        <v>24</v>
      </c>
      <c r="C39" s="30">
        <f t="shared" si="1"/>
        <v>2061.87</v>
      </c>
      <c r="D39" s="62">
        <f t="shared" si="0"/>
        <v>7.9039999999999999</v>
      </c>
      <c r="E39" s="62">
        <f t="shared" si="6"/>
        <v>51.97420516492793</v>
      </c>
      <c r="F39" s="62">
        <f t="shared" si="2"/>
        <v>59.878</v>
      </c>
      <c r="G39" s="62">
        <f t="shared" si="5"/>
        <v>2009.896</v>
      </c>
    </row>
    <row r="40" spans="1:7" x14ac:dyDescent="0.25">
      <c r="A40" s="60">
        <f t="shared" si="3"/>
        <v>44562</v>
      </c>
      <c r="B40" s="61">
        <v>25</v>
      </c>
      <c r="C40" s="30">
        <f t="shared" si="1"/>
        <v>2009.896</v>
      </c>
      <c r="D40" s="62">
        <f t="shared" si="0"/>
        <v>7.7050000000000001</v>
      </c>
      <c r="E40" s="62">
        <f t="shared" si="6"/>
        <v>52.173439618060144</v>
      </c>
      <c r="F40" s="62">
        <f t="shared" si="2"/>
        <v>59.878</v>
      </c>
      <c r="G40" s="62">
        <f t="shared" si="5"/>
        <v>1957.723</v>
      </c>
    </row>
    <row r="41" spans="1:7" x14ac:dyDescent="0.25">
      <c r="A41" s="60">
        <f t="shared" si="3"/>
        <v>44593</v>
      </c>
      <c r="B41" s="61">
        <v>26</v>
      </c>
      <c r="C41" s="30">
        <f t="shared" si="1"/>
        <v>1957.723</v>
      </c>
      <c r="D41" s="62">
        <f t="shared" si="0"/>
        <v>7.5049999999999999</v>
      </c>
      <c r="E41" s="62">
        <f t="shared" si="6"/>
        <v>52.373437803262711</v>
      </c>
      <c r="F41" s="62">
        <f t="shared" si="2"/>
        <v>59.878</v>
      </c>
      <c r="G41" s="62">
        <f t="shared" si="5"/>
        <v>1905.35</v>
      </c>
    </row>
    <row r="42" spans="1:7" x14ac:dyDescent="0.25">
      <c r="A42" s="60">
        <f t="shared" si="3"/>
        <v>44621</v>
      </c>
      <c r="B42" s="61">
        <v>27</v>
      </c>
      <c r="C42" s="30">
        <f t="shared" si="1"/>
        <v>1905.35</v>
      </c>
      <c r="D42" s="62">
        <f t="shared" si="0"/>
        <v>7.3040000000000003</v>
      </c>
      <c r="E42" s="62">
        <f t="shared" si="6"/>
        <v>52.574202648175216</v>
      </c>
      <c r="F42" s="62">
        <f t="shared" si="2"/>
        <v>59.878</v>
      </c>
      <c r="G42" s="62">
        <f t="shared" si="5"/>
        <v>1852.7760000000001</v>
      </c>
    </row>
    <row r="43" spans="1:7" x14ac:dyDescent="0.25">
      <c r="A43" s="60">
        <f t="shared" si="3"/>
        <v>44652</v>
      </c>
      <c r="B43" s="61">
        <v>28</v>
      </c>
      <c r="C43" s="30">
        <f t="shared" si="1"/>
        <v>1852.7760000000001</v>
      </c>
      <c r="D43" s="62">
        <f t="shared" si="0"/>
        <v>7.1020000000000003</v>
      </c>
      <c r="E43" s="62">
        <f t="shared" si="6"/>
        <v>52.775737091659892</v>
      </c>
      <c r="F43" s="62">
        <f t="shared" si="2"/>
        <v>59.878</v>
      </c>
      <c r="G43" s="62">
        <f t="shared" si="5"/>
        <v>1800</v>
      </c>
    </row>
    <row r="44" spans="1:7" x14ac:dyDescent="0.25">
      <c r="A44" s="60">
        <f t="shared" si="3"/>
        <v>44682</v>
      </c>
      <c r="B44" s="61">
        <v>29</v>
      </c>
      <c r="C44" s="30">
        <f t="shared" si="1"/>
        <v>1800</v>
      </c>
      <c r="D44" s="62">
        <f t="shared" si="0"/>
        <v>6.9</v>
      </c>
      <c r="E44" s="62">
        <f t="shared" si="6"/>
        <v>52.97804408384458</v>
      </c>
      <c r="F44" s="62">
        <f t="shared" si="2"/>
        <v>59.878</v>
      </c>
      <c r="G44" s="62">
        <f t="shared" si="5"/>
        <v>1747.0219999999999</v>
      </c>
    </row>
    <row r="45" spans="1:7" x14ac:dyDescent="0.25">
      <c r="A45" s="60">
        <f t="shared" si="3"/>
        <v>44713</v>
      </c>
      <c r="B45" s="61">
        <v>30</v>
      </c>
      <c r="C45" s="30">
        <f t="shared" si="1"/>
        <v>1747.0219999999999</v>
      </c>
      <c r="D45" s="62">
        <f t="shared" si="0"/>
        <v>6.6970000000000001</v>
      </c>
      <c r="E45" s="62">
        <f t="shared" si="6"/>
        <v>53.181126586165995</v>
      </c>
      <c r="F45" s="62">
        <f t="shared" si="2"/>
        <v>59.878</v>
      </c>
      <c r="G45" s="62">
        <f t="shared" si="5"/>
        <v>1693.8409999999999</v>
      </c>
    </row>
    <row r="46" spans="1:7" x14ac:dyDescent="0.25">
      <c r="A46" s="60">
        <f t="shared" si="3"/>
        <v>44743</v>
      </c>
      <c r="B46" s="61">
        <v>31</v>
      </c>
      <c r="C46" s="30">
        <f t="shared" si="1"/>
        <v>1693.8409999999999</v>
      </c>
      <c r="D46" s="62">
        <f t="shared" si="0"/>
        <v>6.4930000000000003</v>
      </c>
      <c r="E46" s="62">
        <f t="shared" si="6"/>
        <v>53.384987571412957</v>
      </c>
      <c r="F46" s="62">
        <f t="shared" si="2"/>
        <v>59.878</v>
      </c>
      <c r="G46" s="62">
        <f t="shared" si="5"/>
        <v>1640.4559999999999</v>
      </c>
    </row>
    <row r="47" spans="1:7" x14ac:dyDescent="0.25">
      <c r="A47" s="60">
        <f t="shared" si="3"/>
        <v>44774</v>
      </c>
      <c r="B47" s="61">
        <v>32</v>
      </c>
      <c r="C47" s="30">
        <f t="shared" si="1"/>
        <v>1640.4559999999999</v>
      </c>
      <c r="D47" s="62">
        <f t="shared" si="0"/>
        <v>6.2880000000000003</v>
      </c>
      <c r="E47" s="62">
        <f t="shared" si="6"/>
        <v>53.589630023770042</v>
      </c>
      <c r="F47" s="62">
        <f t="shared" si="2"/>
        <v>59.878</v>
      </c>
      <c r="G47" s="62">
        <f t="shared" si="5"/>
        <v>1586.866</v>
      </c>
    </row>
    <row r="48" spans="1:7" x14ac:dyDescent="0.25">
      <c r="A48" s="60">
        <f t="shared" si="3"/>
        <v>44805</v>
      </c>
      <c r="B48" s="61">
        <v>33</v>
      </c>
      <c r="C48" s="30">
        <f t="shared" si="1"/>
        <v>1586.866</v>
      </c>
      <c r="D48" s="62">
        <f t="shared" si="0"/>
        <v>6.0830000000000002</v>
      </c>
      <c r="E48" s="62">
        <f t="shared" si="6"/>
        <v>53.795056938861165</v>
      </c>
      <c r="F48" s="62">
        <f t="shared" si="2"/>
        <v>59.878</v>
      </c>
      <c r="G48" s="62">
        <f t="shared" si="5"/>
        <v>1533.0709999999999</v>
      </c>
    </row>
    <row r="49" spans="1:7" x14ac:dyDescent="0.25">
      <c r="A49" s="60">
        <f t="shared" si="3"/>
        <v>44835</v>
      </c>
      <c r="B49" s="61">
        <v>34</v>
      </c>
      <c r="C49" s="30">
        <f t="shared" si="1"/>
        <v>1533.0709999999999</v>
      </c>
      <c r="D49" s="62">
        <f t="shared" si="0"/>
        <v>5.8769999999999998</v>
      </c>
      <c r="E49" s="62">
        <f t="shared" si="6"/>
        <v>54.001271323793468</v>
      </c>
      <c r="F49" s="62">
        <f t="shared" si="2"/>
        <v>59.878</v>
      </c>
      <c r="G49" s="62">
        <f t="shared" si="5"/>
        <v>1479.07</v>
      </c>
    </row>
    <row r="50" spans="1:7" x14ac:dyDescent="0.25">
      <c r="A50" s="60">
        <f t="shared" si="3"/>
        <v>44866</v>
      </c>
      <c r="B50" s="61">
        <v>35</v>
      </c>
      <c r="C50" s="30">
        <f t="shared" si="1"/>
        <v>1479.07</v>
      </c>
      <c r="D50" s="62">
        <f t="shared" si="0"/>
        <v>5.67</v>
      </c>
      <c r="E50" s="62">
        <f t="shared" si="6"/>
        <v>54.208276197201336</v>
      </c>
      <c r="F50" s="62">
        <f t="shared" si="2"/>
        <v>59.878</v>
      </c>
      <c r="G50" s="62">
        <f t="shared" si="5"/>
        <v>1424.8620000000001</v>
      </c>
    </row>
    <row r="51" spans="1:7" x14ac:dyDescent="0.25">
      <c r="A51" s="60">
        <f t="shared" si="3"/>
        <v>44896</v>
      </c>
      <c r="B51" s="61">
        <v>36</v>
      </c>
      <c r="C51" s="30">
        <f t="shared" si="1"/>
        <v>1424.8620000000001</v>
      </c>
      <c r="D51" s="62">
        <f t="shared" si="0"/>
        <v>5.4619999999999997</v>
      </c>
      <c r="E51" s="62">
        <f t="shared" si="6"/>
        <v>54.416074589290609</v>
      </c>
      <c r="F51" s="62">
        <f t="shared" si="2"/>
        <v>59.878</v>
      </c>
      <c r="G51" s="62">
        <f t="shared" si="5"/>
        <v>1370.4459999999999</v>
      </c>
    </row>
    <row r="52" spans="1:7" x14ac:dyDescent="0.25">
      <c r="A52" s="60">
        <f t="shared" si="3"/>
        <v>44927</v>
      </c>
      <c r="B52" s="61">
        <v>37</v>
      </c>
      <c r="C52" s="30">
        <f t="shared" si="1"/>
        <v>1370.4459999999999</v>
      </c>
      <c r="D52" s="62">
        <f t="shared" si="0"/>
        <v>5.2530000000000001</v>
      </c>
      <c r="E52" s="62">
        <f t="shared" si="6"/>
        <v>54.624669541882888</v>
      </c>
      <c r="F52" s="62">
        <f t="shared" si="2"/>
        <v>59.878</v>
      </c>
      <c r="G52" s="62">
        <f t="shared" si="5"/>
        <v>1315.8209999999999</v>
      </c>
    </row>
    <row r="53" spans="1:7" x14ac:dyDescent="0.25">
      <c r="A53" s="60">
        <f t="shared" si="3"/>
        <v>44958</v>
      </c>
      <c r="B53" s="61">
        <v>38</v>
      </c>
      <c r="C53" s="30">
        <f t="shared" si="1"/>
        <v>1315.8209999999999</v>
      </c>
      <c r="D53" s="62">
        <f t="shared" si="0"/>
        <v>5.0439999999999996</v>
      </c>
      <c r="E53" s="62">
        <f t="shared" si="6"/>
        <v>54.834064108460112</v>
      </c>
      <c r="F53" s="62">
        <f t="shared" si="2"/>
        <v>59.878</v>
      </c>
      <c r="G53" s="62">
        <f t="shared" si="5"/>
        <v>1260.9870000000001</v>
      </c>
    </row>
    <row r="54" spans="1:7" x14ac:dyDescent="0.25">
      <c r="A54" s="60">
        <f t="shared" si="3"/>
        <v>44986</v>
      </c>
      <c r="B54" s="61">
        <v>39</v>
      </c>
      <c r="C54" s="30">
        <f t="shared" si="1"/>
        <v>1260.9870000000001</v>
      </c>
      <c r="D54" s="62">
        <f t="shared" si="0"/>
        <v>4.8339999999999996</v>
      </c>
      <c r="E54" s="62">
        <f t="shared" si="6"/>
        <v>55.044261354209205</v>
      </c>
      <c r="F54" s="62">
        <f t="shared" si="2"/>
        <v>59.878</v>
      </c>
      <c r="G54" s="62">
        <f t="shared" si="5"/>
        <v>1205.943</v>
      </c>
    </row>
    <row r="55" spans="1:7" x14ac:dyDescent="0.25">
      <c r="A55" s="60">
        <f t="shared" si="3"/>
        <v>45017</v>
      </c>
      <c r="B55" s="61">
        <v>40</v>
      </c>
      <c r="C55" s="30">
        <f t="shared" si="1"/>
        <v>1205.943</v>
      </c>
      <c r="D55" s="62">
        <f t="shared" si="0"/>
        <v>4.6230000000000002</v>
      </c>
      <c r="E55" s="62">
        <f t="shared" si="6"/>
        <v>55.255264356067009</v>
      </c>
      <c r="F55" s="62">
        <f t="shared" si="2"/>
        <v>59.878</v>
      </c>
      <c r="G55" s="62">
        <f t="shared" si="5"/>
        <v>1150.6880000000001</v>
      </c>
    </row>
    <row r="56" spans="1:7" x14ac:dyDescent="0.25">
      <c r="A56" s="60">
        <f t="shared" si="3"/>
        <v>45047</v>
      </c>
      <c r="B56" s="61">
        <v>41</v>
      </c>
      <c r="C56" s="30">
        <f t="shared" si="1"/>
        <v>1150.6880000000001</v>
      </c>
      <c r="D56" s="62">
        <f t="shared" si="0"/>
        <v>4.4109999999999996</v>
      </c>
      <c r="E56" s="62">
        <f t="shared" si="6"/>
        <v>55.467076202765263</v>
      </c>
      <c r="F56" s="62">
        <f t="shared" si="2"/>
        <v>59.878</v>
      </c>
      <c r="G56" s="62">
        <f t="shared" si="5"/>
        <v>1095.221</v>
      </c>
    </row>
    <row r="57" spans="1:7" x14ac:dyDescent="0.25">
      <c r="A57" s="60">
        <f t="shared" si="3"/>
        <v>45078</v>
      </c>
      <c r="B57" s="61">
        <v>42</v>
      </c>
      <c r="C57" s="30">
        <f t="shared" si="1"/>
        <v>1095.221</v>
      </c>
      <c r="D57" s="62">
        <f t="shared" si="0"/>
        <v>4.1980000000000004</v>
      </c>
      <c r="E57" s="62">
        <f t="shared" si="6"/>
        <v>55.679699994875861</v>
      </c>
      <c r="F57" s="62">
        <f t="shared" si="2"/>
        <v>59.878</v>
      </c>
      <c r="G57" s="62">
        <f t="shared" si="5"/>
        <v>1039.5409999999999</v>
      </c>
    </row>
    <row r="58" spans="1:7" x14ac:dyDescent="0.25">
      <c r="A58" s="60">
        <f t="shared" si="3"/>
        <v>45108</v>
      </c>
      <c r="B58" s="61">
        <v>43</v>
      </c>
      <c r="C58" s="30">
        <f t="shared" si="1"/>
        <v>1039.5409999999999</v>
      </c>
      <c r="D58" s="62">
        <f t="shared" si="0"/>
        <v>3.9849999999999999</v>
      </c>
      <c r="E58" s="62">
        <f t="shared" si="6"/>
        <v>55.893138844856225</v>
      </c>
      <c r="F58" s="62">
        <f t="shared" si="2"/>
        <v>59.878</v>
      </c>
      <c r="G58" s="62">
        <f t="shared" si="5"/>
        <v>983.64800000000002</v>
      </c>
    </row>
    <row r="59" spans="1:7" x14ac:dyDescent="0.25">
      <c r="A59" s="60">
        <f t="shared" si="3"/>
        <v>45139</v>
      </c>
      <c r="B59" s="61">
        <v>44</v>
      </c>
      <c r="C59" s="30">
        <f t="shared" si="1"/>
        <v>983.64800000000002</v>
      </c>
      <c r="D59" s="62">
        <f t="shared" si="0"/>
        <v>3.7709999999999999</v>
      </c>
      <c r="E59" s="62">
        <f t="shared" si="6"/>
        <v>56.107395877094838</v>
      </c>
      <c r="F59" s="62">
        <f t="shared" si="2"/>
        <v>59.878</v>
      </c>
      <c r="G59" s="62">
        <f t="shared" si="5"/>
        <v>927.54100000000005</v>
      </c>
    </row>
    <row r="60" spans="1:7" x14ac:dyDescent="0.25">
      <c r="A60" s="60">
        <f t="shared" si="3"/>
        <v>45170</v>
      </c>
      <c r="B60" s="61">
        <v>45</v>
      </c>
      <c r="C60" s="30">
        <f t="shared" si="1"/>
        <v>927.54100000000005</v>
      </c>
      <c r="D60" s="62">
        <f t="shared" si="0"/>
        <v>3.556</v>
      </c>
      <c r="E60" s="62">
        <f t="shared" si="6"/>
        <v>56.322474227957031</v>
      </c>
      <c r="F60" s="62">
        <f t="shared" si="2"/>
        <v>59.878</v>
      </c>
      <c r="G60" s="62">
        <f t="shared" si="5"/>
        <v>871.21900000000005</v>
      </c>
    </row>
    <row r="61" spans="1:7" x14ac:dyDescent="0.25">
      <c r="A61" s="60">
        <f t="shared" si="3"/>
        <v>45200</v>
      </c>
      <c r="B61" s="61">
        <v>46</v>
      </c>
      <c r="C61" s="30">
        <f t="shared" si="1"/>
        <v>871.21900000000005</v>
      </c>
      <c r="D61" s="62">
        <f t="shared" si="0"/>
        <v>3.34</v>
      </c>
      <c r="E61" s="62">
        <f t="shared" si="6"/>
        <v>56.53837704583087</v>
      </c>
      <c r="F61" s="62">
        <f t="shared" si="2"/>
        <v>59.878</v>
      </c>
      <c r="G61" s="62">
        <f t="shared" si="5"/>
        <v>814.68100000000004</v>
      </c>
    </row>
    <row r="62" spans="1:7" x14ac:dyDescent="0.25">
      <c r="A62" s="60">
        <f t="shared" si="3"/>
        <v>45231</v>
      </c>
      <c r="B62" s="61">
        <v>47</v>
      </c>
      <c r="C62" s="30">
        <f t="shared" si="1"/>
        <v>814.68100000000004</v>
      </c>
      <c r="D62" s="62">
        <f t="shared" si="0"/>
        <v>3.1230000000000002</v>
      </c>
      <c r="E62" s="62">
        <f t="shared" si="6"/>
        <v>56.75510749117322</v>
      </c>
      <c r="F62" s="62">
        <f t="shared" si="2"/>
        <v>59.878</v>
      </c>
      <c r="G62" s="62">
        <f t="shared" si="5"/>
        <v>757.92600000000004</v>
      </c>
    </row>
    <row r="63" spans="1:7" x14ac:dyDescent="0.25">
      <c r="A63" s="60">
        <f t="shared" si="3"/>
        <v>45261</v>
      </c>
      <c r="B63" s="61">
        <v>48</v>
      </c>
      <c r="C63" s="30">
        <f t="shared" si="1"/>
        <v>757.92600000000004</v>
      </c>
      <c r="D63" s="62">
        <f t="shared" si="0"/>
        <v>2.9049999999999998</v>
      </c>
      <c r="E63" s="62">
        <f t="shared" si="6"/>
        <v>56.972668736556052</v>
      </c>
      <c r="F63" s="62">
        <f t="shared" si="2"/>
        <v>59.878</v>
      </c>
      <c r="G63" s="62">
        <f t="shared" si="5"/>
        <v>700.95299999999997</v>
      </c>
    </row>
    <row r="64" spans="1:7" x14ac:dyDescent="0.25">
      <c r="A64" s="60">
        <f t="shared" si="3"/>
        <v>45292</v>
      </c>
      <c r="B64" s="61">
        <v>49</v>
      </c>
      <c r="C64" s="30">
        <f t="shared" si="1"/>
        <v>700.95299999999997</v>
      </c>
      <c r="D64" s="62">
        <f t="shared" si="0"/>
        <v>2.6869999999999998</v>
      </c>
      <c r="E64" s="62">
        <f t="shared" si="6"/>
        <v>57.191063966712854</v>
      </c>
      <c r="F64" s="62">
        <f t="shared" si="2"/>
        <v>59.878</v>
      </c>
      <c r="G64" s="62">
        <f t="shared" si="5"/>
        <v>643.76199999999994</v>
      </c>
    </row>
    <row r="65" spans="1:7" x14ac:dyDescent="0.25">
      <c r="A65" s="60">
        <f t="shared" si="3"/>
        <v>45323</v>
      </c>
      <c r="B65" s="61">
        <v>50</v>
      </c>
      <c r="C65" s="30">
        <f t="shared" si="1"/>
        <v>643.76199999999994</v>
      </c>
      <c r="D65" s="62">
        <f t="shared" si="0"/>
        <v>2.468</v>
      </c>
      <c r="E65" s="62">
        <f t="shared" si="6"/>
        <v>57.410296378585244</v>
      </c>
      <c r="F65" s="62">
        <f t="shared" si="2"/>
        <v>59.878</v>
      </c>
      <c r="G65" s="62">
        <f t="shared" si="5"/>
        <v>586.35199999999998</v>
      </c>
    </row>
    <row r="66" spans="1:7" x14ac:dyDescent="0.25">
      <c r="A66" s="60">
        <f t="shared" si="3"/>
        <v>45352</v>
      </c>
      <c r="B66" s="61">
        <v>51</v>
      </c>
      <c r="C66" s="30">
        <f t="shared" si="1"/>
        <v>586.35199999999998</v>
      </c>
      <c r="D66" s="62">
        <f t="shared" si="0"/>
        <v>2.2480000000000002</v>
      </c>
      <c r="E66" s="62">
        <f t="shared" si="6"/>
        <v>57.630369181369822</v>
      </c>
      <c r="F66" s="62">
        <f t="shared" si="2"/>
        <v>59.878</v>
      </c>
      <c r="G66" s="62">
        <f t="shared" si="5"/>
        <v>528.72199999999998</v>
      </c>
    </row>
    <row r="67" spans="1:7" x14ac:dyDescent="0.25">
      <c r="A67" s="60">
        <f t="shared" si="3"/>
        <v>45383</v>
      </c>
      <c r="B67" s="61">
        <v>52</v>
      </c>
      <c r="C67" s="30">
        <f t="shared" si="1"/>
        <v>528.72199999999998</v>
      </c>
      <c r="D67" s="62">
        <f t="shared" si="0"/>
        <v>2.0270000000000001</v>
      </c>
      <c r="E67" s="62">
        <f t="shared" si="6"/>
        <v>57.851285596565077</v>
      </c>
      <c r="F67" s="62">
        <f t="shared" si="2"/>
        <v>59.878</v>
      </c>
      <c r="G67" s="62">
        <f t="shared" si="5"/>
        <v>470.87099999999998</v>
      </c>
    </row>
    <row r="68" spans="1:7" x14ac:dyDescent="0.25">
      <c r="A68" s="60">
        <f t="shared" si="3"/>
        <v>45413</v>
      </c>
      <c r="B68" s="61">
        <v>53</v>
      </c>
      <c r="C68" s="30">
        <f t="shared" si="1"/>
        <v>470.87099999999998</v>
      </c>
      <c r="D68" s="62">
        <f t="shared" si="0"/>
        <v>1.8049999999999999</v>
      </c>
      <c r="E68" s="62">
        <f t="shared" si="6"/>
        <v>58.073048858018574</v>
      </c>
      <c r="F68" s="62">
        <f t="shared" si="2"/>
        <v>59.878</v>
      </c>
      <c r="G68" s="62">
        <f t="shared" si="5"/>
        <v>412.798</v>
      </c>
    </row>
    <row r="69" spans="1:7" x14ac:dyDescent="0.25">
      <c r="A69" s="60">
        <f t="shared" si="3"/>
        <v>45444</v>
      </c>
      <c r="B69" s="61">
        <v>54</v>
      </c>
      <c r="C69" s="30">
        <f t="shared" si="1"/>
        <v>412.798</v>
      </c>
      <c r="D69" s="62">
        <f t="shared" si="0"/>
        <v>1.5820000000000001</v>
      </c>
      <c r="E69" s="62">
        <f t="shared" si="6"/>
        <v>58.29566221197431</v>
      </c>
      <c r="F69" s="62">
        <f t="shared" si="2"/>
        <v>59.878</v>
      </c>
      <c r="G69" s="62">
        <f t="shared" si="5"/>
        <v>354.50200000000001</v>
      </c>
    </row>
    <row r="70" spans="1:7" x14ac:dyDescent="0.25">
      <c r="A70" s="60">
        <f t="shared" si="3"/>
        <v>45474</v>
      </c>
      <c r="B70" s="61">
        <v>55</v>
      </c>
      <c r="C70" s="30">
        <f t="shared" si="1"/>
        <v>354.50200000000001</v>
      </c>
      <c r="D70" s="62">
        <f t="shared" si="0"/>
        <v>1.359</v>
      </c>
      <c r="E70" s="62">
        <f t="shared" si="6"/>
        <v>58.519128917120213</v>
      </c>
      <c r="F70" s="62">
        <f t="shared" si="2"/>
        <v>59.878</v>
      </c>
      <c r="G70" s="62">
        <f t="shared" si="5"/>
        <v>295.983</v>
      </c>
    </row>
    <row r="71" spans="1:7" x14ac:dyDescent="0.25">
      <c r="A71" s="60">
        <f t="shared" si="3"/>
        <v>45505</v>
      </c>
      <c r="B71" s="61">
        <v>56</v>
      </c>
      <c r="C71" s="30">
        <f t="shared" si="1"/>
        <v>295.983</v>
      </c>
      <c r="D71" s="62">
        <f t="shared" si="0"/>
        <v>1.135</v>
      </c>
      <c r="E71" s="62">
        <f t="shared" si="6"/>
        <v>58.74345224463584</v>
      </c>
      <c r="F71" s="62">
        <f t="shared" si="2"/>
        <v>59.878</v>
      </c>
      <c r="G71" s="62">
        <f t="shared" si="5"/>
        <v>237.24</v>
      </c>
    </row>
    <row r="72" spans="1:7" x14ac:dyDescent="0.25">
      <c r="A72" s="60">
        <f t="shared" si="3"/>
        <v>45536</v>
      </c>
      <c r="B72" s="61">
        <v>57</v>
      </c>
      <c r="C72" s="30">
        <f t="shared" si="1"/>
        <v>237.24</v>
      </c>
      <c r="D72" s="62">
        <f t="shared" si="0"/>
        <v>0.90900000000000003</v>
      </c>
      <c r="E72" s="62">
        <f t="shared" si="6"/>
        <v>58.96863547824028</v>
      </c>
      <c r="F72" s="62">
        <f t="shared" si="2"/>
        <v>59.878</v>
      </c>
      <c r="G72" s="62">
        <f t="shared" si="5"/>
        <v>178.27099999999999</v>
      </c>
    </row>
    <row r="73" spans="1:7" x14ac:dyDescent="0.25">
      <c r="A73" s="60">
        <f t="shared" si="3"/>
        <v>45566</v>
      </c>
      <c r="B73" s="61">
        <v>58</v>
      </c>
      <c r="C73" s="30">
        <f t="shared" si="1"/>
        <v>178.27099999999999</v>
      </c>
      <c r="D73" s="62">
        <f t="shared" si="0"/>
        <v>0.68300000000000005</v>
      </c>
      <c r="E73" s="62">
        <f t="shared" si="6"/>
        <v>59.194681914240199</v>
      </c>
      <c r="F73" s="62">
        <f t="shared" si="2"/>
        <v>59.878</v>
      </c>
      <c r="G73" s="62">
        <f t="shared" si="5"/>
        <v>119.07599999999999</v>
      </c>
    </row>
    <row r="74" spans="1:7" x14ac:dyDescent="0.25">
      <c r="A74" s="60">
        <f t="shared" si="3"/>
        <v>45597</v>
      </c>
      <c r="B74" s="61">
        <v>59</v>
      </c>
      <c r="C74" s="30">
        <f t="shared" si="1"/>
        <v>119.07599999999999</v>
      </c>
      <c r="D74" s="62">
        <f t="shared" si="0"/>
        <v>0.45600000000000002</v>
      </c>
      <c r="E74" s="62">
        <f t="shared" si="6"/>
        <v>59.421594861578122</v>
      </c>
      <c r="F74" s="62">
        <f t="shared" si="2"/>
        <v>59.878</v>
      </c>
      <c r="G74" s="62">
        <f t="shared" si="5"/>
        <v>59.654000000000003</v>
      </c>
    </row>
    <row r="75" spans="1:7" x14ac:dyDescent="0.25">
      <c r="A75" s="60">
        <f t="shared" si="3"/>
        <v>45627</v>
      </c>
      <c r="B75" s="61">
        <v>60</v>
      </c>
      <c r="C75" s="30">
        <f t="shared" si="1"/>
        <v>59.654000000000003</v>
      </c>
      <c r="D75" s="62">
        <f t="shared" si="0"/>
        <v>0.22900000000000001</v>
      </c>
      <c r="E75" s="62">
        <f t="shared" si="6"/>
        <v>59.649377641880839</v>
      </c>
      <c r="F75" s="62">
        <f t="shared" si="2"/>
        <v>59.878</v>
      </c>
      <c r="G75" s="72">
        <f>ROUND(C75-E75,2)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3492-1937-4EC0-B2F6-52EA4614F6C4}">
  <dimension ref="A1:M75"/>
  <sheetViews>
    <sheetView workbookViewId="0">
      <selection sqref="A1:XFD1048576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34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60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43">
        <v>38306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49">
        <f>E8</f>
        <v>38306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45657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38306</v>
      </c>
      <c r="D16" s="62">
        <f>ROUND(C16*$E$12/12,3)</f>
        <v>146.84</v>
      </c>
      <c r="E16" s="62">
        <f>PPMT($E$12/12,B16,$E$7,-$E$10,$E$11,0)</f>
        <v>569.04296588005468</v>
      </c>
      <c r="F16" s="62">
        <f>ROUND(PMT($E$12/12,E7,-E10,E11),3)</f>
        <v>715.88300000000004</v>
      </c>
      <c r="G16" s="62">
        <f>ROUND(C16-E16,3)</f>
        <v>37736.957000000002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37736.957000000002</v>
      </c>
      <c r="D17" s="62">
        <f t="shared" ref="D17:D75" si="0">ROUND(C17*$E$12/12,3)</f>
        <v>144.65799999999999</v>
      </c>
      <c r="E17" s="62">
        <f>PPMT($E$12/12,B17,$E$7,-$E$10,$E$11,0)</f>
        <v>571.22429724926155</v>
      </c>
      <c r="F17" s="62">
        <f>F16</f>
        <v>715.88300000000004</v>
      </c>
      <c r="G17" s="62">
        <f>ROUND(C17-E17,3)</f>
        <v>37165.733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75" si="1">G17</f>
        <v>37165.733</v>
      </c>
      <c r="D18" s="62">
        <f t="shared" si="0"/>
        <v>142.46899999999999</v>
      </c>
      <c r="E18" s="62">
        <f>PPMT($E$12/12,B18,$E$7,-$E$10,$E$11,0)</f>
        <v>573.41399038871714</v>
      </c>
      <c r="F18" s="62">
        <f t="shared" ref="F18:F75" si="2">F17</f>
        <v>715.88300000000004</v>
      </c>
      <c r="G18" s="62">
        <f>ROUND(C18-E18,3)</f>
        <v>36592.319000000003</v>
      </c>
      <c r="K18" s="45"/>
      <c r="L18" s="45"/>
      <c r="M18" s="47"/>
    </row>
    <row r="19" spans="1:13" x14ac:dyDescent="0.25">
      <c r="A19" s="60">
        <f t="shared" ref="A19:A75" si="3">EDATE(A18,1)</f>
        <v>43922</v>
      </c>
      <c r="B19" s="61">
        <v>4</v>
      </c>
      <c r="C19" s="30">
        <f t="shared" si="1"/>
        <v>36592.319000000003</v>
      </c>
      <c r="D19" s="62">
        <f t="shared" si="0"/>
        <v>140.27099999999999</v>
      </c>
      <c r="E19" s="62">
        <f t="shared" ref="E19" si="4">PPMT($E$12/12,B19,$E$7,-$E$10,$E$11,0)</f>
        <v>575.61207735187384</v>
      </c>
      <c r="F19" s="62">
        <f t="shared" si="2"/>
        <v>715.88300000000004</v>
      </c>
      <c r="G19" s="62">
        <f t="shared" ref="G19:G75" si="5">ROUND(C19-E19,3)</f>
        <v>36016.707000000002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36016.707000000002</v>
      </c>
      <c r="D20" s="62">
        <f t="shared" si="0"/>
        <v>138.06399999999999</v>
      </c>
      <c r="E20" s="62">
        <f>PPMT($E$12/12,B20,$E$7,-$E$10,$E$11,0)</f>
        <v>577.81859031505599</v>
      </c>
      <c r="F20" s="62">
        <f t="shared" si="2"/>
        <v>715.88300000000004</v>
      </c>
      <c r="G20" s="62">
        <f t="shared" si="5"/>
        <v>35438.887999999999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35438.887999999999</v>
      </c>
      <c r="D21" s="62">
        <f t="shared" si="0"/>
        <v>135.84899999999999</v>
      </c>
      <c r="E21" s="62">
        <f t="shared" ref="E21:E75" si="6">PPMT($E$12/12,B21,$E$7,-$E$10,$E$11,0)</f>
        <v>580.03356157793041</v>
      </c>
      <c r="F21" s="62">
        <f t="shared" si="2"/>
        <v>715.88300000000004</v>
      </c>
      <c r="G21" s="62">
        <f t="shared" si="5"/>
        <v>34858.853999999999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34858.853999999999</v>
      </c>
      <c r="D22" s="62">
        <f t="shared" si="0"/>
        <v>133.626</v>
      </c>
      <c r="E22" s="62">
        <f t="shared" si="6"/>
        <v>582.25702356397915</v>
      </c>
      <c r="F22" s="62">
        <f t="shared" si="2"/>
        <v>715.88300000000004</v>
      </c>
      <c r="G22" s="62">
        <f t="shared" si="5"/>
        <v>34276.597000000002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34276.597000000002</v>
      </c>
      <c r="D23" s="62">
        <f t="shared" si="0"/>
        <v>131.39400000000001</v>
      </c>
      <c r="E23" s="62">
        <f t="shared" si="6"/>
        <v>584.48900882097439</v>
      </c>
      <c r="F23" s="62">
        <f t="shared" si="2"/>
        <v>715.88300000000004</v>
      </c>
      <c r="G23" s="62">
        <f t="shared" si="5"/>
        <v>33692.108</v>
      </c>
      <c r="K23" s="45"/>
      <c r="L23" s="45"/>
      <c r="M23" s="47"/>
    </row>
    <row r="24" spans="1:13" x14ac:dyDescent="0.25">
      <c r="A24" s="60">
        <f t="shared" si="3"/>
        <v>44075</v>
      </c>
      <c r="B24" s="61">
        <v>9</v>
      </c>
      <c r="C24" s="30">
        <f t="shared" si="1"/>
        <v>33692.108</v>
      </c>
      <c r="D24" s="62">
        <f t="shared" si="0"/>
        <v>129.15299999999999</v>
      </c>
      <c r="E24" s="62">
        <f t="shared" si="6"/>
        <v>586.72955002145477</v>
      </c>
      <c r="F24" s="62">
        <f t="shared" si="2"/>
        <v>715.88300000000004</v>
      </c>
      <c r="G24" s="62">
        <f t="shared" si="5"/>
        <v>33105.377999999997</v>
      </c>
      <c r="K24" s="45"/>
      <c r="L24" s="45"/>
      <c r="M24" s="47"/>
    </row>
    <row r="25" spans="1:13" x14ac:dyDescent="0.25">
      <c r="A25" s="60">
        <f t="shared" si="3"/>
        <v>44105</v>
      </c>
      <c r="B25" s="61">
        <v>10</v>
      </c>
      <c r="C25" s="30">
        <f t="shared" si="1"/>
        <v>33105.377999999997</v>
      </c>
      <c r="D25" s="62">
        <f t="shared" si="0"/>
        <v>126.904</v>
      </c>
      <c r="E25" s="62">
        <f t="shared" si="6"/>
        <v>588.97867996320372</v>
      </c>
      <c r="F25" s="62">
        <f t="shared" si="2"/>
        <v>715.88300000000004</v>
      </c>
      <c r="G25" s="62">
        <f t="shared" si="5"/>
        <v>32516.399000000001</v>
      </c>
    </row>
    <row r="26" spans="1:13" x14ac:dyDescent="0.25">
      <c r="A26" s="60">
        <f t="shared" si="3"/>
        <v>44136</v>
      </c>
      <c r="B26" s="61">
        <v>11</v>
      </c>
      <c r="C26" s="30">
        <f t="shared" si="1"/>
        <v>32516.399000000001</v>
      </c>
      <c r="D26" s="62">
        <f t="shared" si="0"/>
        <v>124.646</v>
      </c>
      <c r="E26" s="62">
        <f t="shared" si="6"/>
        <v>591.23643156972923</v>
      </c>
      <c r="F26" s="62">
        <f t="shared" si="2"/>
        <v>715.88300000000004</v>
      </c>
      <c r="G26" s="62">
        <f t="shared" si="5"/>
        <v>31925.163</v>
      </c>
    </row>
    <row r="27" spans="1:13" x14ac:dyDescent="0.25">
      <c r="A27" s="60">
        <f t="shared" si="3"/>
        <v>44166</v>
      </c>
      <c r="B27" s="61">
        <v>12</v>
      </c>
      <c r="C27" s="30">
        <f t="shared" si="1"/>
        <v>31925.163</v>
      </c>
      <c r="D27" s="62">
        <f t="shared" si="0"/>
        <v>122.38</v>
      </c>
      <c r="E27" s="62">
        <f t="shared" si="6"/>
        <v>593.5028378907466</v>
      </c>
      <c r="F27" s="62">
        <f t="shared" si="2"/>
        <v>715.88300000000004</v>
      </c>
      <c r="G27" s="62">
        <f t="shared" si="5"/>
        <v>31331.66</v>
      </c>
    </row>
    <row r="28" spans="1:13" x14ac:dyDescent="0.25">
      <c r="A28" s="60">
        <f t="shared" si="3"/>
        <v>44197</v>
      </c>
      <c r="B28" s="61">
        <v>13</v>
      </c>
      <c r="C28" s="30">
        <f t="shared" si="1"/>
        <v>31331.66</v>
      </c>
      <c r="D28" s="62">
        <f t="shared" si="0"/>
        <v>120.105</v>
      </c>
      <c r="E28" s="62">
        <f t="shared" si="6"/>
        <v>595.77793210266111</v>
      </c>
      <c r="F28" s="62">
        <f t="shared" si="2"/>
        <v>715.88300000000004</v>
      </c>
      <c r="G28" s="62">
        <f t="shared" si="5"/>
        <v>30735.882000000001</v>
      </c>
    </row>
    <row r="29" spans="1:13" x14ac:dyDescent="0.25">
      <c r="A29" s="60">
        <f t="shared" si="3"/>
        <v>44228</v>
      </c>
      <c r="B29" s="61">
        <v>14</v>
      </c>
      <c r="C29" s="30">
        <f t="shared" si="1"/>
        <v>30735.882000000001</v>
      </c>
      <c r="D29" s="62">
        <f t="shared" si="0"/>
        <v>117.821</v>
      </c>
      <c r="E29" s="62">
        <f t="shared" si="6"/>
        <v>598.06174750905461</v>
      </c>
      <c r="F29" s="62">
        <f t="shared" si="2"/>
        <v>715.88300000000004</v>
      </c>
      <c r="G29" s="62">
        <f t="shared" si="5"/>
        <v>30137.82</v>
      </c>
    </row>
    <row r="30" spans="1:13" x14ac:dyDescent="0.25">
      <c r="A30" s="60">
        <f t="shared" si="3"/>
        <v>44256</v>
      </c>
      <c r="B30" s="61">
        <v>15</v>
      </c>
      <c r="C30" s="30">
        <f t="shared" si="1"/>
        <v>30137.82</v>
      </c>
      <c r="D30" s="62">
        <f t="shared" si="0"/>
        <v>115.52800000000001</v>
      </c>
      <c r="E30" s="62">
        <f t="shared" si="6"/>
        <v>600.35431754117269</v>
      </c>
      <c r="F30" s="62">
        <f t="shared" si="2"/>
        <v>715.88300000000004</v>
      </c>
      <c r="G30" s="62">
        <f t="shared" si="5"/>
        <v>29537.466</v>
      </c>
    </row>
    <row r="31" spans="1:13" x14ac:dyDescent="0.25">
      <c r="A31" s="60">
        <f t="shared" si="3"/>
        <v>44287</v>
      </c>
      <c r="B31" s="61">
        <v>16</v>
      </c>
      <c r="C31" s="30">
        <f t="shared" si="1"/>
        <v>29537.466</v>
      </c>
      <c r="D31" s="62">
        <f t="shared" si="0"/>
        <v>113.227</v>
      </c>
      <c r="E31" s="62">
        <f t="shared" si="6"/>
        <v>602.65567575841385</v>
      </c>
      <c r="F31" s="62">
        <f t="shared" si="2"/>
        <v>715.88300000000004</v>
      </c>
      <c r="G31" s="62">
        <f t="shared" si="5"/>
        <v>28934.81</v>
      </c>
    </row>
    <row r="32" spans="1:13" x14ac:dyDescent="0.25">
      <c r="A32" s="60">
        <f t="shared" si="3"/>
        <v>44317</v>
      </c>
      <c r="B32" s="61">
        <v>17</v>
      </c>
      <c r="C32" s="30">
        <f t="shared" si="1"/>
        <v>28934.81</v>
      </c>
      <c r="D32" s="62">
        <f t="shared" si="0"/>
        <v>110.917</v>
      </c>
      <c r="E32" s="62">
        <f t="shared" si="6"/>
        <v>604.96585584882121</v>
      </c>
      <c r="F32" s="62">
        <f t="shared" si="2"/>
        <v>715.88300000000004</v>
      </c>
      <c r="G32" s="62">
        <f t="shared" si="5"/>
        <v>28329.844000000001</v>
      </c>
    </row>
    <row r="33" spans="1:7" x14ac:dyDescent="0.25">
      <c r="A33" s="60">
        <f t="shared" si="3"/>
        <v>44348</v>
      </c>
      <c r="B33" s="61">
        <v>18</v>
      </c>
      <c r="C33" s="30">
        <f t="shared" si="1"/>
        <v>28329.844000000001</v>
      </c>
      <c r="D33" s="62">
        <f t="shared" si="0"/>
        <v>108.598</v>
      </c>
      <c r="E33" s="62">
        <f t="shared" si="6"/>
        <v>607.28489162957487</v>
      </c>
      <c r="F33" s="62">
        <f t="shared" si="2"/>
        <v>715.88300000000004</v>
      </c>
      <c r="G33" s="62">
        <f t="shared" si="5"/>
        <v>27722.559000000001</v>
      </c>
    </row>
    <row r="34" spans="1:7" x14ac:dyDescent="0.25">
      <c r="A34" s="60">
        <f t="shared" si="3"/>
        <v>44378</v>
      </c>
      <c r="B34" s="61">
        <v>19</v>
      </c>
      <c r="C34" s="30">
        <f t="shared" si="1"/>
        <v>27722.559000000001</v>
      </c>
      <c r="D34" s="62">
        <f t="shared" si="0"/>
        <v>106.27</v>
      </c>
      <c r="E34" s="62">
        <f t="shared" si="6"/>
        <v>609.61281704748831</v>
      </c>
      <c r="F34" s="62">
        <f t="shared" si="2"/>
        <v>715.88300000000004</v>
      </c>
      <c r="G34" s="62">
        <f t="shared" si="5"/>
        <v>27112.946</v>
      </c>
    </row>
    <row r="35" spans="1:7" x14ac:dyDescent="0.25">
      <c r="A35" s="60">
        <f t="shared" si="3"/>
        <v>44409</v>
      </c>
      <c r="B35" s="61">
        <v>20</v>
      </c>
      <c r="C35" s="30">
        <f t="shared" si="1"/>
        <v>27112.946</v>
      </c>
      <c r="D35" s="62">
        <f t="shared" si="0"/>
        <v>103.93300000000001</v>
      </c>
      <c r="E35" s="62">
        <f t="shared" si="6"/>
        <v>611.94966617950365</v>
      </c>
      <c r="F35" s="62">
        <f t="shared" si="2"/>
        <v>715.88300000000004</v>
      </c>
      <c r="G35" s="62">
        <f t="shared" si="5"/>
        <v>26500.995999999999</v>
      </c>
    </row>
    <row r="36" spans="1:7" x14ac:dyDescent="0.25">
      <c r="A36" s="60">
        <f t="shared" si="3"/>
        <v>44440</v>
      </c>
      <c r="B36" s="61">
        <v>21</v>
      </c>
      <c r="C36" s="30">
        <f t="shared" si="1"/>
        <v>26500.995999999999</v>
      </c>
      <c r="D36" s="62">
        <f t="shared" si="0"/>
        <v>101.587</v>
      </c>
      <c r="E36" s="62">
        <f t="shared" si="6"/>
        <v>614.29547323319184</v>
      </c>
      <c r="F36" s="62">
        <f t="shared" si="2"/>
        <v>715.88300000000004</v>
      </c>
      <c r="G36" s="62">
        <f t="shared" si="5"/>
        <v>25886.701000000001</v>
      </c>
    </row>
    <row r="37" spans="1:7" x14ac:dyDescent="0.25">
      <c r="A37" s="60">
        <f t="shared" si="3"/>
        <v>44470</v>
      </c>
      <c r="B37" s="61">
        <v>22</v>
      </c>
      <c r="C37" s="30">
        <f t="shared" si="1"/>
        <v>25886.701000000001</v>
      </c>
      <c r="D37" s="62">
        <f t="shared" si="0"/>
        <v>99.231999999999999</v>
      </c>
      <c r="E37" s="62">
        <f t="shared" si="6"/>
        <v>616.65027254725226</v>
      </c>
      <c r="F37" s="62">
        <f t="shared" si="2"/>
        <v>715.88300000000004</v>
      </c>
      <c r="G37" s="62">
        <f t="shared" si="5"/>
        <v>25270.050999999999</v>
      </c>
    </row>
    <row r="38" spans="1:7" x14ac:dyDescent="0.25">
      <c r="A38" s="60">
        <f t="shared" si="3"/>
        <v>44501</v>
      </c>
      <c r="B38" s="61">
        <v>23</v>
      </c>
      <c r="C38" s="30">
        <f t="shared" si="1"/>
        <v>25270.050999999999</v>
      </c>
      <c r="D38" s="62">
        <f t="shared" si="0"/>
        <v>96.869</v>
      </c>
      <c r="E38" s="62">
        <f t="shared" si="6"/>
        <v>619.01409859201681</v>
      </c>
      <c r="F38" s="62">
        <f t="shared" si="2"/>
        <v>715.88300000000004</v>
      </c>
      <c r="G38" s="62">
        <f t="shared" si="5"/>
        <v>24651.037</v>
      </c>
    </row>
    <row r="39" spans="1:7" x14ac:dyDescent="0.25">
      <c r="A39" s="60">
        <f t="shared" si="3"/>
        <v>44531</v>
      </c>
      <c r="B39" s="61">
        <v>24</v>
      </c>
      <c r="C39" s="30">
        <f t="shared" si="1"/>
        <v>24651.037</v>
      </c>
      <c r="D39" s="62">
        <f t="shared" si="0"/>
        <v>94.495999999999995</v>
      </c>
      <c r="E39" s="62">
        <f t="shared" si="6"/>
        <v>621.38698596995289</v>
      </c>
      <c r="F39" s="62">
        <f t="shared" si="2"/>
        <v>715.88300000000004</v>
      </c>
      <c r="G39" s="62">
        <f t="shared" si="5"/>
        <v>24029.65</v>
      </c>
    </row>
    <row r="40" spans="1:7" x14ac:dyDescent="0.25">
      <c r="A40" s="60">
        <f t="shared" si="3"/>
        <v>44562</v>
      </c>
      <c r="B40" s="61">
        <v>25</v>
      </c>
      <c r="C40" s="30">
        <f t="shared" si="1"/>
        <v>24029.65</v>
      </c>
      <c r="D40" s="62">
        <f t="shared" si="0"/>
        <v>92.114000000000004</v>
      </c>
      <c r="E40" s="62">
        <f t="shared" si="6"/>
        <v>623.76896941617099</v>
      </c>
      <c r="F40" s="62">
        <f t="shared" si="2"/>
        <v>715.88300000000004</v>
      </c>
      <c r="G40" s="62">
        <f t="shared" si="5"/>
        <v>23405.881000000001</v>
      </c>
    </row>
    <row r="41" spans="1:7" x14ac:dyDescent="0.25">
      <c r="A41" s="60">
        <f t="shared" si="3"/>
        <v>44593</v>
      </c>
      <c r="B41" s="61">
        <v>26</v>
      </c>
      <c r="C41" s="30">
        <f t="shared" si="1"/>
        <v>23405.881000000001</v>
      </c>
      <c r="D41" s="62">
        <f t="shared" si="0"/>
        <v>89.722999999999999</v>
      </c>
      <c r="E41" s="62">
        <f t="shared" si="6"/>
        <v>626.16008379893299</v>
      </c>
      <c r="F41" s="62">
        <f t="shared" si="2"/>
        <v>715.88300000000004</v>
      </c>
      <c r="G41" s="62">
        <f t="shared" si="5"/>
        <v>22779.721000000001</v>
      </c>
    </row>
    <row r="42" spans="1:7" x14ac:dyDescent="0.25">
      <c r="A42" s="60">
        <f t="shared" si="3"/>
        <v>44621</v>
      </c>
      <c r="B42" s="61">
        <v>27</v>
      </c>
      <c r="C42" s="30">
        <f t="shared" si="1"/>
        <v>22779.721000000001</v>
      </c>
      <c r="D42" s="62">
        <f t="shared" si="0"/>
        <v>87.322000000000003</v>
      </c>
      <c r="E42" s="62">
        <f t="shared" si="6"/>
        <v>628.56036412016226</v>
      </c>
      <c r="F42" s="62">
        <f t="shared" si="2"/>
        <v>715.88300000000004</v>
      </c>
      <c r="G42" s="62">
        <f t="shared" si="5"/>
        <v>22151.161</v>
      </c>
    </row>
    <row r="43" spans="1:7" x14ac:dyDescent="0.25">
      <c r="A43" s="60">
        <f t="shared" si="3"/>
        <v>44652</v>
      </c>
      <c r="B43" s="61">
        <v>28</v>
      </c>
      <c r="C43" s="30">
        <f t="shared" si="1"/>
        <v>22151.161</v>
      </c>
      <c r="D43" s="62">
        <f t="shared" si="0"/>
        <v>84.912999999999997</v>
      </c>
      <c r="E43" s="62">
        <f t="shared" si="6"/>
        <v>630.96984551595619</v>
      </c>
      <c r="F43" s="62">
        <f t="shared" si="2"/>
        <v>715.88300000000004</v>
      </c>
      <c r="G43" s="62">
        <f t="shared" si="5"/>
        <v>21520.190999999999</v>
      </c>
    </row>
    <row r="44" spans="1:7" x14ac:dyDescent="0.25">
      <c r="A44" s="60">
        <f t="shared" si="3"/>
        <v>44682</v>
      </c>
      <c r="B44" s="61">
        <v>29</v>
      </c>
      <c r="C44" s="30">
        <f t="shared" si="1"/>
        <v>21520.190999999999</v>
      </c>
      <c r="D44" s="62">
        <f t="shared" si="0"/>
        <v>82.494</v>
      </c>
      <c r="E44" s="62">
        <f t="shared" si="6"/>
        <v>633.38856325710071</v>
      </c>
      <c r="F44" s="62">
        <f t="shared" si="2"/>
        <v>715.88300000000004</v>
      </c>
      <c r="G44" s="62">
        <f t="shared" si="5"/>
        <v>20886.802</v>
      </c>
    </row>
    <row r="45" spans="1:7" x14ac:dyDescent="0.25">
      <c r="A45" s="60">
        <f t="shared" si="3"/>
        <v>44713</v>
      </c>
      <c r="B45" s="61">
        <v>30</v>
      </c>
      <c r="C45" s="30">
        <f t="shared" si="1"/>
        <v>20886.802</v>
      </c>
      <c r="D45" s="62">
        <f t="shared" si="0"/>
        <v>80.066000000000003</v>
      </c>
      <c r="E45" s="62">
        <f t="shared" si="6"/>
        <v>635.81655274958632</v>
      </c>
      <c r="F45" s="62">
        <f t="shared" si="2"/>
        <v>715.88300000000004</v>
      </c>
      <c r="G45" s="62">
        <f t="shared" si="5"/>
        <v>20250.985000000001</v>
      </c>
    </row>
    <row r="46" spans="1:7" x14ac:dyDescent="0.25">
      <c r="A46" s="60">
        <f t="shared" si="3"/>
        <v>44743</v>
      </c>
      <c r="B46" s="61">
        <v>31</v>
      </c>
      <c r="C46" s="30">
        <f t="shared" si="1"/>
        <v>20250.985000000001</v>
      </c>
      <c r="D46" s="62">
        <f t="shared" si="0"/>
        <v>77.629000000000005</v>
      </c>
      <c r="E46" s="62">
        <f t="shared" si="6"/>
        <v>638.25384953512639</v>
      </c>
      <c r="F46" s="62">
        <f t="shared" si="2"/>
        <v>715.88300000000004</v>
      </c>
      <c r="G46" s="62">
        <f t="shared" si="5"/>
        <v>19612.731</v>
      </c>
    </row>
    <row r="47" spans="1:7" x14ac:dyDescent="0.25">
      <c r="A47" s="60">
        <f t="shared" si="3"/>
        <v>44774</v>
      </c>
      <c r="B47" s="61">
        <v>32</v>
      </c>
      <c r="C47" s="30">
        <f t="shared" si="1"/>
        <v>19612.731</v>
      </c>
      <c r="D47" s="62">
        <f t="shared" si="0"/>
        <v>75.182000000000002</v>
      </c>
      <c r="E47" s="62">
        <f t="shared" si="6"/>
        <v>640.70048929167763</v>
      </c>
      <c r="F47" s="62">
        <f t="shared" si="2"/>
        <v>715.88300000000004</v>
      </c>
      <c r="G47" s="62">
        <f t="shared" si="5"/>
        <v>18972.030999999999</v>
      </c>
    </row>
    <row r="48" spans="1:7" x14ac:dyDescent="0.25">
      <c r="A48" s="60">
        <f t="shared" si="3"/>
        <v>44805</v>
      </c>
      <c r="B48" s="61">
        <v>33</v>
      </c>
      <c r="C48" s="30">
        <f t="shared" si="1"/>
        <v>18972.030999999999</v>
      </c>
      <c r="D48" s="62">
        <f t="shared" si="0"/>
        <v>72.725999999999999</v>
      </c>
      <c r="E48" s="62">
        <f t="shared" si="6"/>
        <v>643.15650783396245</v>
      </c>
      <c r="F48" s="62">
        <f t="shared" si="2"/>
        <v>715.88300000000004</v>
      </c>
      <c r="G48" s="62">
        <f t="shared" si="5"/>
        <v>18328.874</v>
      </c>
    </row>
    <row r="49" spans="1:7" x14ac:dyDescent="0.25">
      <c r="A49" s="60">
        <f t="shared" si="3"/>
        <v>44835</v>
      </c>
      <c r="B49" s="61">
        <v>34</v>
      </c>
      <c r="C49" s="30">
        <f t="shared" si="1"/>
        <v>18328.874</v>
      </c>
      <c r="D49" s="62">
        <f t="shared" si="0"/>
        <v>70.260999999999996</v>
      </c>
      <c r="E49" s="62">
        <f t="shared" si="6"/>
        <v>645.62194111399265</v>
      </c>
      <c r="F49" s="62">
        <f t="shared" si="2"/>
        <v>715.88300000000004</v>
      </c>
      <c r="G49" s="62">
        <f t="shared" si="5"/>
        <v>17683.252</v>
      </c>
    </row>
    <row r="50" spans="1:7" x14ac:dyDescent="0.25">
      <c r="A50" s="60">
        <f t="shared" si="3"/>
        <v>44866</v>
      </c>
      <c r="B50" s="61">
        <v>35</v>
      </c>
      <c r="C50" s="30">
        <f t="shared" si="1"/>
        <v>17683.252</v>
      </c>
      <c r="D50" s="62">
        <f t="shared" si="0"/>
        <v>67.786000000000001</v>
      </c>
      <c r="E50" s="62">
        <f t="shared" si="6"/>
        <v>648.0968252215963</v>
      </c>
      <c r="F50" s="62">
        <f t="shared" si="2"/>
        <v>715.88300000000004</v>
      </c>
      <c r="G50" s="62">
        <f t="shared" si="5"/>
        <v>17035.154999999999</v>
      </c>
    </row>
    <row r="51" spans="1:7" x14ac:dyDescent="0.25">
      <c r="A51" s="60">
        <f t="shared" si="3"/>
        <v>44896</v>
      </c>
      <c r="B51" s="61">
        <v>36</v>
      </c>
      <c r="C51" s="30">
        <f t="shared" si="1"/>
        <v>17035.154999999999</v>
      </c>
      <c r="D51" s="62">
        <f t="shared" si="0"/>
        <v>65.301000000000002</v>
      </c>
      <c r="E51" s="62">
        <f t="shared" si="6"/>
        <v>650.58119638494566</v>
      </c>
      <c r="F51" s="62">
        <f t="shared" si="2"/>
        <v>715.88300000000004</v>
      </c>
      <c r="G51" s="62">
        <f t="shared" si="5"/>
        <v>16384.574000000001</v>
      </c>
    </row>
    <row r="52" spans="1:7" x14ac:dyDescent="0.25">
      <c r="A52" s="60">
        <f t="shared" si="3"/>
        <v>44927</v>
      </c>
      <c r="B52" s="61">
        <v>37</v>
      </c>
      <c r="C52" s="30">
        <f t="shared" si="1"/>
        <v>16384.574000000001</v>
      </c>
      <c r="D52" s="62">
        <f t="shared" si="0"/>
        <v>62.808</v>
      </c>
      <c r="E52" s="62">
        <f t="shared" si="6"/>
        <v>653.07509097108789</v>
      </c>
      <c r="F52" s="62">
        <f t="shared" si="2"/>
        <v>715.88300000000004</v>
      </c>
      <c r="G52" s="62">
        <f t="shared" si="5"/>
        <v>15731.499</v>
      </c>
    </row>
    <row r="53" spans="1:7" x14ac:dyDescent="0.25">
      <c r="A53" s="60">
        <f t="shared" si="3"/>
        <v>44958</v>
      </c>
      <c r="B53" s="61">
        <v>38</v>
      </c>
      <c r="C53" s="30">
        <f t="shared" si="1"/>
        <v>15731.499</v>
      </c>
      <c r="D53" s="62">
        <f t="shared" si="0"/>
        <v>60.304000000000002</v>
      </c>
      <c r="E53" s="62">
        <f t="shared" si="6"/>
        <v>655.5785454864772</v>
      </c>
      <c r="F53" s="62">
        <f t="shared" si="2"/>
        <v>715.88300000000004</v>
      </c>
      <c r="G53" s="62">
        <f t="shared" si="5"/>
        <v>15075.92</v>
      </c>
    </row>
    <row r="54" spans="1:7" x14ac:dyDescent="0.25">
      <c r="A54" s="60">
        <f t="shared" si="3"/>
        <v>44986</v>
      </c>
      <c r="B54" s="61">
        <v>39</v>
      </c>
      <c r="C54" s="30">
        <f t="shared" si="1"/>
        <v>15075.92</v>
      </c>
      <c r="D54" s="62">
        <f t="shared" si="0"/>
        <v>57.790999999999997</v>
      </c>
      <c r="E54" s="62">
        <f t="shared" si="6"/>
        <v>658.09159657750865</v>
      </c>
      <c r="F54" s="62">
        <f t="shared" si="2"/>
        <v>715.88300000000004</v>
      </c>
      <c r="G54" s="62">
        <f t="shared" si="5"/>
        <v>14417.828</v>
      </c>
    </row>
    <row r="55" spans="1:7" x14ac:dyDescent="0.25">
      <c r="A55" s="60">
        <f t="shared" si="3"/>
        <v>45017</v>
      </c>
      <c r="B55" s="61">
        <v>40</v>
      </c>
      <c r="C55" s="30">
        <f t="shared" si="1"/>
        <v>14417.828</v>
      </c>
      <c r="D55" s="62">
        <f t="shared" si="0"/>
        <v>55.268000000000001</v>
      </c>
      <c r="E55" s="62">
        <f t="shared" si="6"/>
        <v>660.61428103105584</v>
      </c>
      <c r="F55" s="62">
        <f t="shared" si="2"/>
        <v>715.88300000000004</v>
      </c>
      <c r="G55" s="62">
        <f t="shared" si="5"/>
        <v>13757.214</v>
      </c>
    </row>
    <row r="56" spans="1:7" x14ac:dyDescent="0.25">
      <c r="A56" s="60">
        <f t="shared" si="3"/>
        <v>45047</v>
      </c>
      <c r="B56" s="61">
        <v>41</v>
      </c>
      <c r="C56" s="30">
        <f t="shared" si="1"/>
        <v>13757.214</v>
      </c>
      <c r="D56" s="62">
        <f t="shared" si="0"/>
        <v>52.735999999999997</v>
      </c>
      <c r="E56" s="62">
        <f t="shared" si="6"/>
        <v>663.14663577500812</v>
      </c>
      <c r="F56" s="62">
        <f t="shared" si="2"/>
        <v>715.88300000000004</v>
      </c>
      <c r="G56" s="62">
        <f t="shared" si="5"/>
        <v>13094.066999999999</v>
      </c>
    </row>
    <row r="57" spans="1:7" x14ac:dyDescent="0.25">
      <c r="A57" s="60">
        <f t="shared" si="3"/>
        <v>45078</v>
      </c>
      <c r="B57" s="61">
        <v>42</v>
      </c>
      <c r="C57" s="30">
        <f t="shared" si="1"/>
        <v>13094.066999999999</v>
      </c>
      <c r="D57" s="62">
        <f t="shared" si="0"/>
        <v>50.194000000000003</v>
      </c>
      <c r="E57" s="62">
        <f t="shared" si="6"/>
        <v>665.68869787881238</v>
      </c>
      <c r="F57" s="62">
        <f t="shared" si="2"/>
        <v>715.88300000000004</v>
      </c>
      <c r="G57" s="62">
        <f t="shared" si="5"/>
        <v>12428.378000000001</v>
      </c>
    </row>
    <row r="58" spans="1:7" x14ac:dyDescent="0.25">
      <c r="A58" s="60">
        <f t="shared" si="3"/>
        <v>45108</v>
      </c>
      <c r="B58" s="61">
        <v>43</v>
      </c>
      <c r="C58" s="30">
        <f t="shared" si="1"/>
        <v>12428.378000000001</v>
      </c>
      <c r="D58" s="62">
        <f t="shared" si="0"/>
        <v>47.642000000000003</v>
      </c>
      <c r="E58" s="62">
        <f t="shared" si="6"/>
        <v>668.24050455401448</v>
      </c>
      <c r="F58" s="62">
        <f t="shared" si="2"/>
        <v>715.88300000000004</v>
      </c>
      <c r="G58" s="62">
        <f t="shared" si="5"/>
        <v>11760.137000000001</v>
      </c>
    </row>
    <row r="59" spans="1:7" x14ac:dyDescent="0.25">
      <c r="A59" s="60">
        <f t="shared" si="3"/>
        <v>45139</v>
      </c>
      <c r="B59" s="61">
        <v>44</v>
      </c>
      <c r="C59" s="30">
        <f t="shared" si="1"/>
        <v>11760.137000000001</v>
      </c>
      <c r="D59" s="62">
        <f t="shared" si="0"/>
        <v>45.081000000000003</v>
      </c>
      <c r="E59" s="62">
        <f t="shared" si="6"/>
        <v>670.80209315480488</v>
      </c>
      <c r="F59" s="62">
        <f t="shared" si="2"/>
        <v>715.88300000000004</v>
      </c>
      <c r="G59" s="62">
        <f t="shared" si="5"/>
        <v>11089.334999999999</v>
      </c>
    </row>
    <row r="60" spans="1:7" x14ac:dyDescent="0.25">
      <c r="A60" s="60">
        <f t="shared" si="3"/>
        <v>45170</v>
      </c>
      <c r="B60" s="61">
        <v>45</v>
      </c>
      <c r="C60" s="30">
        <f t="shared" si="1"/>
        <v>11089.334999999999</v>
      </c>
      <c r="D60" s="62">
        <f t="shared" si="0"/>
        <v>42.509</v>
      </c>
      <c r="E60" s="62">
        <f t="shared" si="6"/>
        <v>673.37350117856499</v>
      </c>
      <c r="F60" s="62">
        <f t="shared" si="2"/>
        <v>715.88300000000004</v>
      </c>
      <c r="G60" s="62">
        <f t="shared" si="5"/>
        <v>10415.960999999999</v>
      </c>
    </row>
    <row r="61" spans="1:7" x14ac:dyDescent="0.25">
      <c r="A61" s="60">
        <f t="shared" si="3"/>
        <v>45200</v>
      </c>
      <c r="B61" s="61">
        <v>46</v>
      </c>
      <c r="C61" s="30">
        <f t="shared" si="1"/>
        <v>10415.960999999999</v>
      </c>
      <c r="D61" s="62">
        <f t="shared" si="0"/>
        <v>39.927999999999997</v>
      </c>
      <c r="E61" s="62">
        <f t="shared" si="6"/>
        <v>675.95476626641607</v>
      </c>
      <c r="F61" s="62">
        <f t="shared" si="2"/>
        <v>715.88300000000004</v>
      </c>
      <c r="G61" s="62">
        <f t="shared" si="5"/>
        <v>9740.0059999999994</v>
      </c>
    </row>
    <row r="62" spans="1:7" x14ac:dyDescent="0.25">
      <c r="A62" s="60">
        <f t="shared" si="3"/>
        <v>45231</v>
      </c>
      <c r="B62" s="61">
        <v>47</v>
      </c>
      <c r="C62" s="30">
        <f t="shared" si="1"/>
        <v>9740.0059999999994</v>
      </c>
      <c r="D62" s="62">
        <f t="shared" si="0"/>
        <v>37.337000000000003</v>
      </c>
      <c r="E62" s="62">
        <f t="shared" si="6"/>
        <v>678.5459262037707</v>
      </c>
      <c r="F62" s="62">
        <f t="shared" si="2"/>
        <v>715.88300000000004</v>
      </c>
      <c r="G62" s="62">
        <f t="shared" si="5"/>
        <v>9061.4599999999991</v>
      </c>
    </row>
    <row r="63" spans="1:7" x14ac:dyDescent="0.25">
      <c r="A63" s="60">
        <f t="shared" si="3"/>
        <v>45261</v>
      </c>
      <c r="B63" s="61">
        <v>48</v>
      </c>
      <c r="C63" s="30">
        <f t="shared" si="1"/>
        <v>9061.4599999999991</v>
      </c>
      <c r="D63" s="62">
        <f t="shared" si="0"/>
        <v>34.735999999999997</v>
      </c>
      <c r="E63" s="62">
        <f t="shared" si="6"/>
        <v>681.14701892088522</v>
      </c>
      <c r="F63" s="62">
        <f t="shared" si="2"/>
        <v>715.88300000000004</v>
      </c>
      <c r="G63" s="62">
        <f t="shared" si="5"/>
        <v>8380.3130000000001</v>
      </c>
    </row>
    <row r="64" spans="1:7" x14ac:dyDescent="0.25">
      <c r="A64" s="60">
        <f t="shared" si="3"/>
        <v>45292</v>
      </c>
      <c r="B64" s="61">
        <v>49</v>
      </c>
      <c r="C64" s="30">
        <f t="shared" si="1"/>
        <v>8380.3130000000001</v>
      </c>
      <c r="D64" s="62">
        <f t="shared" si="0"/>
        <v>32.125</v>
      </c>
      <c r="E64" s="62">
        <f t="shared" si="6"/>
        <v>683.75808249341515</v>
      </c>
      <c r="F64" s="62">
        <f t="shared" si="2"/>
        <v>715.88300000000004</v>
      </c>
      <c r="G64" s="62">
        <f t="shared" si="5"/>
        <v>7696.5550000000003</v>
      </c>
    </row>
    <row r="65" spans="1:7" x14ac:dyDescent="0.25">
      <c r="A65" s="60">
        <f t="shared" si="3"/>
        <v>45323</v>
      </c>
      <c r="B65" s="61">
        <v>50</v>
      </c>
      <c r="C65" s="30">
        <f t="shared" si="1"/>
        <v>7696.5550000000003</v>
      </c>
      <c r="D65" s="62">
        <f t="shared" si="0"/>
        <v>29.503</v>
      </c>
      <c r="E65" s="62">
        <f t="shared" si="6"/>
        <v>686.37915514297322</v>
      </c>
      <c r="F65" s="62">
        <f t="shared" si="2"/>
        <v>715.88300000000004</v>
      </c>
      <c r="G65" s="62">
        <f t="shared" si="5"/>
        <v>7010.1760000000004</v>
      </c>
    </row>
    <row r="66" spans="1:7" x14ac:dyDescent="0.25">
      <c r="A66" s="60">
        <f t="shared" si="3"/>
        <v>45352</v>
      </c>
      <c r="B66" s="61">
        <v>51</v>
      </c>
      <c r="C66" s="30">
        <f t="shared" si="1"/>
        <v>7010.1760000000004</v>
      </c>
      <c r="D66" s="62">
        <f t="shared" si="0"/>
        <v>26.872</v>
      </c>
      <c r="E66" s="62">
        <f t="shared" si="6"/>
        <v>689.01027523768801</v>
      </c>
      <c r="F66" s="62">
        <f t="shared" si="2"/>
        <v>715.88300000000004</v>
      </c>
      <c r="G66" s="62">
        <f t="shared" si="5"/>
        <v>6321.1660000000002</v>
      </c>
    </row>
    <row r="67" spans="1:7" x14ac:dyDescent="0.25">
      <c r="A67" s="60">
        <f t="shared" si="3"/>
        <v>45383</v>
      </c>
      <c r="B67" s="61">
        <v>52</v>
      </c>
      <c r="C67" s="30">
        <f t="shared" si="1"/>
        <v>6321.1660000000002</v>
      </c>
      <c r="D67" s="62">
        <f t="shared" si="0"/>
        <v>24.231000000000002</v>
      </c>
      <c r="E67" s="62">
        <f t="shared" si="6"/>
        <v>691.65148129276588</v>
      </c>
      <c r="F67" s="62">
        <f t="shared" si="2"/>
        <v>715.88300000000004</v>
      </c>
      <c r="G67" s="62">
        <f t="shared" si="5"/>
        <v>5629.5150000000003</v>
      </c>
    </row>
    <row r="68" spans="1:7" x14ac:dyDescent="0.25">
      <c r="A68" s="60">
        <f t="shared" si="3"/>
        <v>45413</v>
      </c>
      <c r="B68" s="61">
        <v>53</v>
      </c>
      <c r="C68" s="30">
        <f t="shared" si="1"/>
        <v>5629.5150000000003</v>
      </c>
      <c r="D68" s="62">
        <f t="shared" si="0"/>
        <v>21.58</v>
      </c>
      <c r="E68" s="62">
        <f t="shared" si="6"/>
        <v>694.30281197105467</v>
      </c>
      <c r="F68" s="62">
        <f t="shared" si="2"/>
        <v>715.88300000000004</v>
      </c>
      <c r="G68" s="62">
        <f t="shared" si="5"/>
        <v>4935.2120000000004</v>
      </c>
    </row>
    <row r="69" spans="1:7" x14ac:dyDescent="0.25">
      <c r="A69" s="60">
        <f t="shared" si="3"/>
        <v>45444</v>
      </c>
      <c r="B69" s="61">
        <v>54</v>
      </c>
      <c r="C69" s="30">
        <f t="shared" si="1"/>
        <v>4935.2120000000004</v>
      </c>
      <c r="D69" s="62">
        <f t="shared" si="0"/>
        <v>18.917999999999999</v>
      </c>
      <c r="E69" s="62">
        <f t="shared" si="6"/>
        <v>696.9643060836105</v>
      </c>
      <c r="F69" s="62">
        <f t="shared" si="2"/>
        <v>715.88300000000004</v>
      </c>
      <c r="G69" s="62">
        <f t="shared" si="5"/>
        <v>4238.2479999999996</v>
      </c>
    </row>
    <row r="70" spans="1:7" x14ac:dyDescent="0.25">
      <c r="A70" s="60">
        <f t="shared" si="3"/>
        <v>45474</v>
      </c>
      <c r="B70" s="61">
        <v>55</v>
      </c>
      <c r="C70" s="30">
        <f t="shared" si="1"/>
        <v>4238.2479999999996</v>
      </c>
      <c r="D70" s="62">
        <f t="shared" si="0"/>
        <v>16.247</v>
      </c>
      <c r="E70" s="62">
        <f t="shared" si="6"/>
        <v>699.63600259026441</v>
      </c>
      <c r="F70" s="62">
        <f t="shared" si="2"/>
        <v>715.88300000000004</v>
      </c>
      <c r="G70" s="62">
        <f t="shared" si="5"/>
        <v>3538.6120000000001</v>
      </c>
    </row>
    <row r="71" spans="1:7" x14ac:dyDescent="0.25">
      <c r="A71" s="60">
        <f t="shared" si="3"/>
        <v>45505</v>
      </c>
      <c r="B71" s="61">
        <v>56</v>
      </c>
      <c r="C71" s="30">
        <f t="shared" si="1"/>
        <v>3538.6120000000001</v>
      </c>
      <c r="D71" s="62">
        <f t="shared" si="0"/>
        <v>13.565</v>
      </c>
      <c r="E71" s="62">
        <f t="shared" si="6"/>
        <v>702.31794060019365</v>
      </c>
      <c r="F71" s="62">
        <f t="shared" si="2"/>
        <v>715.88300000000004</v>
      </c>
      <c r="G71" s="62">
        <f t="shared" si="5"/>
        <v>2836.2939999999999</v>
      </c>
    </row>
    <row r="72" spans="1:7" x14ac:dyDescent="0.25">
      <c r="A72" s="60">
        <f t="shared" si="3"/>
        <v>45536</v>
      </c>
      <c r="B72" s="61">
        <v>57</v>
      </c>
      <c r="C72" s="30">
        <f t="shared" si="1"/>
        <v>2836.2939999999999</v>
      </c>
      <c r="D72" s="62">
        <f t="shared" si="0"/>
        <v>10.872</v>
      </c>
      <c r="E72" s="62">
        <f t="shared" si="6"/>
        <v>705.01015937249451</v>
      </c>
      <c r="F72" s="62">
        <f t="shared" si="2"/>
        <v>715.88300000000004</v>
      </c>
      <c r="G72" s="62">
        <f t="shared" si="5"/>
        <v>2131.2840000000001</v>
      </c>
    </row>
    <row r="73" spans="1:7" x14ac:dyDescent="0.25">
      <c r="A73" s="60">
        <f t="shared" si="3"/>
        <v>45566</v>
      </c>
      <c r="B73" s="61">
        <v>58</v>
      </c>
      <c r="C73" s="30">
        <f t="shared" si="1"/>
        <v>2131.2840000000001</v>
      </c>
      <c r="D73" s="62">
        <f t="shared" si="0"/>
        <v>8.17</v>
      </c>
      <c r="E73" s="62">
        <f t="shared" si="6"/>
        <v>707.71269831675556</v>
      </c>
      <c r="F73" s="62">
        <f t="shared" si="2"/>
        <v>715.88300000000004</v>
      </c>
      <c r="G73" s="62">
        <f t="shared" si="5"/>
        <v>1423.5709999999999</v>
      </c>
    </row>
    <row r="74" spans="1:7" x14ac:dyDescent="0.25">
      <c r="A74" s="60">
        <f t="shared" si="3"/>
        <v>45597</v>
      </c>
      <c r="B74" s="61">
        <v>59</v>
      </c>
      <c r="C74" s="30">
        <f t="shared" si="1"/>
        <v>1423.5709999999999</v>
      </c>
      <c r="D74" s="62">
        <f t="shared" si="0"/>
        <v>5.4569999999999999</v>
      </c>
      <c r="E74" s="62">
        <f t="shared" si="6"/>
        <v>710.42559699363653</v>
      </c>
      <c r="F74" s="62">
        <f t="shared" si="2"/>
        <v>715.88300000000004</v>
      </c>
      <c r="G74" s="62">
        <f t="shared" si="5"/>
        <v>713.14499999999998</v>
      </c>
    </row>
    <row r="75" spans="1:7" x14ac:dyDescent="0.25">
      <c r="A75" s="60">
        <f t="shared" si="3"/>
        <v>45627</v>
      </c>
      <c r="B75" s="61">
        <v>60</v>
      </c>
      <c r="C75" s="30">
        <f t="shared" si="1"/>
        <v>713.14499999999998</v>
      </c>
      <c r="D75" s="62">
        <f t="shared" si="0"/>
        <v>2.734</v>
      </c>
      <c r="E75" s="62">
        <f t="shared" si="6"/>
        <v>713.1488951154455</v>
      </c>
      <c r="F75" s="62">
        <f t="shared" si="2"/>
        <v>715.88300000000004</v>
      </c>
      <c r="G75" s="62">
        <f t="shared" si="5"/>
        <v>-4.0000000000000001E-3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C400-29FB-4B50-9849-8C6828D9010D}">
  <dimension ref="A1:M75"/>
  <sheetViews>
    <sheetView topLeftCell="A4" workbookViewId="0">
      <selection activeCell="J24" sqref="J24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37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36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43">
        <v>27820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49">
        <f>E8</f>
        <v>27820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44926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27820</v>
      </c>
      <c r="D16" s="62">
        <f>ROUND(C16*$E$12/12,3)</f>
        <v>106.643</v>
      </c>
      <c r="E16" s="62">
        <f>PPMT($E$12/12,B16,$E$7,-$E$10,$E$11,0)</f>
        <v>722.15999090341575</v>
      </c>
      <c r="F16" s="62">
        <f>ROUND(PMT($E$12/12,E7,-E10,E11),3)</f>
        <v>828.803</v>
      </c>
      <c r="G16" s="62">
        <f>ROUND(C16-E16,3)</f>
        <v>27097.84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27097.84</v>
      </c>
      <c r="D17" s="62">
        <f t="shared" ref="D17:D51" si="0">ROUND(C17*$E$12/12,3)</f>
        <v>103.875</v>
      </c>
      <c r="E17" s="62">
        <f>PPMT($E$12/12,B17,$E$7,-$E$10,$E$11,0)</f>
        <v>724.92827086854538</v>
      </c>
      <c r="F17" s="62">
        <f>F16</f>
        <v>828.803</v>
      </c>
      <c r="G17" s="62">
        <f>ROUND(C17-E17,3)</f>
        <v>26372.912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51" si="1">G17</f>
        <v>26372.912</v>
      </c>
      <c r="D18" s="62">
        <f t="shared" si="0"/>
        <v>101.096</v>
      </c>
      <c r="E18" s="62">
        <f>PPMT($E$12/12,B18,$E$7,-$E$10,$E$11,0)</f>
        <v>727.7071625735415</v>
      </c>
      <c r="F18" s="62">
        <f t="shared" ref="F18:F51" si="2">F17</f>
        <v>828.803</v>
      </c>
      <c r="G18" s="62">
        <f>ROUND(C18-E18,3)</f>
        <v>25645.205000000002</v>
      </c>
      <c r="K18" s="45"/>
      <c r="L18" s="45"/>
      <c r="M18" s="47"/>
    </row>
    <row r="19" spans="1:13" x14ac:dyDescent="0.25">
      <c r="A19" s="60">
        <f t="shared" ref="A19:A51" si="3">EDATE(A18,1)</f>
        <v>43922</v>
      </c>
      <c r="B19" s="61">
        <v>4</v>
      </c>
      <c r="C19" s="30">
        <f t="shared" si="1"/>
        <v>25645.205000000002</v>
      </c>
      <c r="D19" s="62">
        <f t="shared" si="0"/>
        <v>98.307000000000002</v>
      </c>
      <c r="E19" s="62">
        <f t="shared" ref="E19" si="4">PPMT($E$12/12,B19,$E$7,-$E$10,$E$11,0)</f>
        <v>730.49670669674015</v>
      </c>
      <c r="F19" s="62">
        <f t="shared" si="2"/>
        <v>828.803</v>
      </c>
      <c r="G19" s="62">
        <f t="shared" ref="G19:G51" si="5">ROUND(C19-E19,3)</f>
        <v>24914.707999999999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24914.707999999999</v>
      </c>
      <c r="D20" s="62">
        <f t="shared" si="0"/>
        <v>95.506</v>
      </c>
      <c r="E20" s="62">
        <f>PPMT($E$12/12,B20,$E$7,-$E$10,$E$11,0)</f>
        <v>733.29694407241095</v>
      </c>
      <c r="F20" s="62">
        <f t="shared" si="2"/>
        <v>828.803</v>
      </c>
      <c r="G20" s="62">
        <f t="shared" si="5"/>
        <v>24181.411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24181.411</v>
      </c>
      <c r="D21" s="62">
        <f t="shared" si="0"/>
        <v>92.694999999999993</v>
      </c>
      <c r="E21" s="62">
        <f t="shared" ref="E21:E51" si="6">PPMT($E$12/12,B21,$E$7,-$E$10,$E$11,0)</f>
        <v>736.10791569135529</v>
      </c>
      <c r="F21" s="62">
        <f t="shared" si="2"/>
        <v>828.803</v>
      </c>
      <c r="G21" s="62">
        <f t="shared" si="5"/>
        <v>23445.303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23445.303</v>
      </c>
      <c r="D22" s="62">
        <f t="shared" si="0"/>
        <v>89.873999999999995</v>
      </c>
      <c r="E22" s="62">
        <f t="shared" si="6"/>
        <v>738.92966270150532</v>
      </c>
      <c r="F22" s="62">
        <f t="shared" si="2"/>
        <v>828.803</v>
      </c>
      <c r="G22" s="62">
        <f t="shared" si="5"/>
        <v>22706.373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22706.373</v>
      </c>
      <c r="D23" s="62">
        <f t="shared" si="0"/>
        <v>87.040999999999997</v>
      </c>
      <c r="E23" s="62">
        <f t="shared" si="6"/>
        <v>741.76222640852779</v>
      </c>
      <c r="F23" s="62">
        <f t="shared" si="2"/>
        <v>828.803</v>
      </c>
      <c r="G23" s="62">
        <f t="shared" si="5"/>
        <v>21964.611000000001</v>
      </c>
      <c r="K23" s="45"/>
      <c r="L23" s="45"/>
      <c r="M23" s="47"/>
    </row>
    <row r="24" spans="1:13" x14ac:dyDescent="0.25">
      <c r="A24" s="60">
        <f t="shared" si="3"/>
        <v>44075</v>
      </c>
      <c r="B24" s="61">
        <v>9</v>
      </c>
      <c r="C24" s="30">
        <f t="shared" si="1"/>
        <v>21964.611000000001</v>
      </c>
      <c r="D24" s="62">
        <f t="shared" si="0"/>
        <v>84.197999999999993</v>
      </c>
      <c r="E24" s="62">
        <f t="shared" si="6"/>
        <v>744.60564827642725</v>
      </c>
      <c r="F24" s="62">
        <f t="shared" si="2"/>
        <v>828.803</v>
      </c>
      <c r="G24" s="62">
        <f t="shared" si="5"/>
        <v>21220.005000000001</v>
      </c>
      <c r="K24" s="45"/>
      <c r="L24" s="45"/>
      <c r="M24" s="47"/>
    </row>
    <row r="25" spans="1:13" x14ac:dyDescent="0.25">
      <c r="A25" s="60">
        <f t="shared" si="3"/>
        <v>44105</v>
      </c>
      <c r="B25" s="61">
        <v>10</v>
      </c>
      <c r="C25" s="30">
        <f t="shared" si="1"/>
        <v>21220.005000000001</v>
      </c>
      <c r="D25" s="62">
        <f t="shared" si="0"/>
        <v>81.343000000000004</v>
      </c>
      <c r="E25" s="62">
        <f t="shared" si="6"/>
        <v>747.45996992815355</v>
      </c>
      <c r="F25" s="62">
        <f t="shared" si="2"/>
        <v>828.803</v>
      </c>
      <c r="G25" s="62">
        <f t="shared" si="5"/>
        <v>20472.544999999998</v>
      </c>
    </row>
    <row r="26" spans="1:13" x14ac:dyDescent="0.25">
      <c r="A26" s="60">
        <f t="shared" si="3"/>
        <v>44136</v>
      </c>
      <c r="B26" s="61">
        <v>11</v>
      </c>
      <c r="C26" s="30">
        <f t="shared" si="1"/>
        <v>20472.544999999998</v>
      </c>
      <c r="D26" s="62">
        <f t="shared" si="0"/>
        <v>78.477999999999994</v>
      </c>
      <c r="E26" s="62">
        <f t="shared" si="6"/>
        <v>750.32523314621142</v>
      </c>
      <c r="F26" s="62">
        <f t="shared" si="2"/>
        <v>828.803</v>
      </c>
      <c r="G26" s="62">
        <f t="shared" si="5"/>
        <v>19722.22</v>
      </c>
    </row>
    <row r="27" spans="1:13" x14ac:dyDescent="0.25">
      <c r="A27" s="60">
        <f t="shared" si="3"/>
        <v>44166</v>
      </c>
      <c r="B27" s="61">
        <v>12</v>
      </c>
      <c r="C27" s="30">
        <f t="shared" si="1"/>
        <v>19722.22</v>
      </c>
      <c r="D27" s="62">
        <f t="shared" si="0"/>
        <v>75.602000000000004</v>
      </c>
      <c r="E27" s="62">
        <f t="shared" si="6"/>
        <v>753.20147987327198</v>
      </c>
      <c r="F27" s="62">
        <f t="shared" si="2"/>
        <v>828.803</v>
      </c>
      <c r="G27" s="62">
        <f t="shared" si="5"/>
        <v>18969.019</v>
      </c>
    </row>
    <row r="28" spans="1:13" x14ac:dyDescent="0.25">
      <c r="A28" s="60">
        <f t="shared" si="3"/>
        <v>44197</v>
      </c>
      <c r="B28" s="61">
        <v>13</v>
      </c>
      <c r="C28" s="30">
        <f t="shared" si="1"/>
        <v>18969.019</v>
      </c>
      <c r="D28" s="62">
        <f t="shared" si="0"/>
        <v>72.715000000000003</v>
      </c>
      <c r="E28" s="62">
        <f t="shared" si="6"/>
        <v>756.08875221278618</v>
      </c>
      <c r="F28" s="62">
        <f t="shared" si="2"/>
        <v>828.803</v>
      </c>
      <c r="G28" s="62">
        <f t="shared" si="5"/>
        <v>18212.93</v>
      </c>
    </row>
    <row r="29" spans="1:13" x14ac:dyDescent="0.25">
      <c r="A29" s="60">
        <f t="shared" si="3"/>
        <v>44228</v>
      </c>
      <c r="B29" s="61">
        <v>14</v>
      </c>
      <c r="C29" s="30">
        <f t="shared" si="1"/>
        <v>18212.93</v>
      </c>
      <c r="D29" s="62">
        <f t="shared" si="0"/>
        <v>69.816000000000003</v>
      </c>
      <c r="E29" s="62">
        <f t="shared" si="6"/>
        <v>758.98709242960183</v>
      </c>
      <c r="F29" s="62">
        <f t="shared" si="2"/>
        <v>828.803</v>
      </c>
      <c r="G29" s="62">
        <f t="shared" si="5"/>
        <v>17453.942999999999</v>
      </c>
    </row>
    <row r="30" spans="1:13" x14ac:dyDescent="0.25">
      <c r="A30" s="60">
        <f t="shared" si="3"/>
        <v>44256</v>
      </c>
      <c r="B30" s="61">
        <v>15</v>
      </c>
      <c r="C30" s="30">
        <f t="shared" si="1"/>
        <v>17453.942999999999</v>
      </c>
      <c r="D30" s="62">
        <f t="shared" si="0"/>
        <v>66.906999999999996</v>
      </c>
      <c r="E30" s="62">
        <f t="shared" si="6"/>
        <v>761.89654295058199</v>
      </c>
      <c r="F30" s="62">
        <f t="shared" si="2"/>
        <v>828.803</v>
      </c>
      <c r="G30" s="62">
        <f t="shared" si="5"/>
        <v>16692.045999999998</v>
      </c>
    </row>
    <row r="31" spans="1:13" x14ac:dyDescent="0.25">
      <c r="A31" s="60">
        <f t="shared" si="3"/>
        <v>44287</v>
      </c>
      <c r="B31" s="61">
        <v>16</v>
      </c>
      <c r="C31" s="30">
        <f t="shared" si="1"/>
        <v>16692.045999999998</v>
      </c>
      <c r="D31" s="62">
        <f t="shared" si="0"/>
        <v>63.985999999999997</v>
      </c>
      <c r="E31" s="62">
        <f t="shared" si="6"/>
        <v>764.81714636522588</v>
      </c>
      <c r="F31" s="62">
        <f t="shared" si="2"/>
        <v>828.803</v>
      </c>
      <c r="G31" s="62">
        <f t="shared" si="5"/>
        <v>15927.228999999999</v>
      </c>
    </row>
    <row r="32" spans="1:13" x14ac:dyDescent="0.25">
      <c r="A32" s="60">
        <f t="shared" si="3"/>
        <v>44317</v>
      </c>
      <c r="B32" s="61">
        <v>17</v>
      </c>
      <c r="C32" s="30">
        <f t="shared" si="1"/>
        <v>15927.228999999999</v>
      </c>
      <c r="D32" s="62">
        <f t="shared" si="0"/>
        <v>61.054000000000002</v>
      </c>
      <c r="E32" s="62">
        <f t="shared" si="6"/>
        <v>767.74894542629249</v>
      </c>
      <c r="F32" s="62">
        <f t="shared" si="2"/>
        <v>828.803</v>
      </c>
      <c r="G32" s="62">
        <f t="shared" si="5"/>
        <v>15159.48</v>
      </c>
    </row>
    <row r="33" spans="1:7" x14ac:dyDescent="0.25">
      <c r="A33" s="60">
        <f t="shared" si="3"/>
        <v>44348</v>
      </c>
      <c r="B33" s="61">
        <v>18</v>
      </c>
      <c r="C33" s="30">
        <f t="shared" si="1"/>
        <v>15159.48</v>
      </c>
      <c r="D33" s="62">
        <f t="shared" si="0"/>
        <v>58.110999999999997</v>
      </c>
      <c r="E33" s="62">
        <f t="shared" si="6"/>
        <v>770.69198305042664</v>
      </c>
      <c r="F33" s="62">
        <f t="shared" si="2"/>
        <v>828.803</v>
      </c>
      <c r="G33" s="62">
        <f t="shared" si="5"/>
        <v>14388.788</v>
      </c>
    </row>
    <row r="34" spans="1:7" x14ac:dyDescent="0.25">
      <c r="A34" s="60">
        <f t="shared" si="3"/>
        <v>44378</v>
      </c>
      <c r="B34" s="61">
        <v>19</v>
      </c>
      <c r="C34" s="30">
        <f t="shared" si="1"/>
        <v>14388.788</v>
      </c>
      <c r="D34" s="62">
        <f t="shared" si="0"/>
        <v>55.156999999999996</v>
      </c>
      <c r="E34" s="62">
        <f t="shared" si="6"/>
        <v>773.64630231878664</v>
      </c>
      <c r="F34" s="62">
        <f t="shared" si="2"/>
        <v>828.803</v>
      </c>
      <c r="G34" s="62">
        <f t="shared" si="5"/>
        <v>13615.142</v>
      </c>
    </row>
    <row r="35" spans="1:7" x14ac:dyDescent="0.25">
      <c r="A35" s="60">
        <f t="shared" si="3"/>
        <v>44409</v>
      </c>
      <c r="B35" s="61">
        <v>20</v>
      </c>
      <c r="C35" s="30">
        <f t="shared" si="1"/>
        <v>13615.142</v>
      </c>
      <c r="D35" s="62">
        <f t="shared" si="0"/>
        <v>52.191000000000003</v>
      </c>
      <c r="E35" s="62">
        <f t="shared" si="6"/>
        <v>776.61194647767525</v>
      </c>
      <c r="F35" s="62">
        <f t="shared" si="2"/>
        <v>828.803</v>
      </c>
      <c r="G35" s="62">
        <f t="shared" si="5"/>
        <v>12838.53</v>
      </c>
    </row>
    <row r="36" spans="1:7" x14ac:dyDescent="0.25">
      <c r="A36" s="60">
        <f t="shared" si="3"/>
        <v>44440</v>
      </c>
      <c r="B36" s="61">
        <v>21</v>
      </c>
      <c r="C36" s="30">
        <f t="shared" si="1"/>
        <v>12838.53</v>
      </c>
      <c r="D36" s="62">
        <f t="shared" si="0"/>
        <v>49.213999999999999</v>
      </c>
      <c r="E36" s="62">
        <f t="shared" si="6"/>
        <v>779.58895893917304</v>
      </c>
      <c r="F36" s="62">
        <f t="shared" si="2"/>
        <v>828.803</v>
      </c>
      <c r="G36" s="62">
        <f t="shared" si="5"/>
        <v>12058.941000000001</v>
      </c>
    </row>
    <row r="37" spans="1:7" x14ac:dyDescent="0.25">
      <c r="A37" s="60">
        <f t="shared" si="3"/>
        <v>44470</v>
      </c>
      <c r="B37" s="61">
        <v>22</v>
      </c>
      <c r="C37" s="30">
        <f t="shared" si="1"/>
        <v>12058.941000000001</v>
      </c>
      <c r="D37" s="62">
        <f t="shared" si="0"/>
        <v>46.225999999999999</v>
      </c>
      <c r="E37" s="62">
        <f t="shared" si="6"/>
        <v>782.57738328177322</v>
      </c>
      <c r="F37" s="62">
        <f t="shared" si="2"/>
        <v>828.803</v>
      </c>
      <c r="G37" s="62">
        <f t="shared" si="5"/>
        <v>11276.364</v>
      </c>
    </row>
    <row r="38" spans="1:7" x14ac:dyDescent="0.25">
      <c r="A38" s="60">
        <f t="shared" si="3"/>
        <v>44501</v>
      </c>
      <c r="B38" s="61">
        <v>23</v>
      </c>
      <c r="C38" s="30">
        <f t="shared" si="1"/>
        <v>11276.364</v>
      </c>
      <c r="D38" s="62">
        <f t="shared" si="0"/>
        <v>43.225999999999999</v>
      </c>
      <c r="E38" s="62">
        <f t="shared" si="6"/>
        <v>785.5772632510201</v>
      </c>
      <c r="F38" s="62">
        <f t="shared" si="2"/>
        <v>828.803</v>
      </c>
      <c r="G38" s="62">
        <f t="shared" si="5"/>
        <v>10490.787</v>
      </c>
    </row>
    <row r="39" spans="1:7" x14ac:dyDescent="0.25">
      <c r="A39" s="60">
        <f t="shared" si="3"/>
        <v>44531</v>
      </c>
      <c r="B39" s="61">
        <v>24</v>
      </c>
      <c r="C39" s="30">
        <f t="shared" si="1"/>
        <v>10490.787</v>
      </c>
      <c r="D39" s="62">
        <f t="shared" si="0"/>
        <v>40.215000000000003</v>
      </c>
      <c r="E39" s="62">
        <f t="shared" si="6"/>
        <v>788.5886427601489</v>
      </c>
      <c r="F39" s="62">
        <f t="shared" si="2"/>
        <v>828.803</v>
      </c>
      <c r="G39" s="62">
        <f t="shared" si="5"/>
        <v>9702.1980000000003</v>
      </c>
    </row>
    <row r="40" spans="1:7" x14ac:dyDescent="0.25">
      <c r="A40" s="60">
        <f t="shared" si="3"/>
        <v>44562</v>
      </c>
      <c r="B40" s="61">
        <v>25</v>
      </c>
      <c r="C40" s="30">
        <f t="shared" si="1"/>
        <v>9702.1980000000003</v>
      </c>
      <c r="D40" s="62">
        <f t="shared" si="0"/>
        <v>37.192</v>
      </c>
      <c r="E40" s="62">
        <f t="shared" si="6"/>
        <v>791.61156589072948</v>
      </c>
      <c r="F40" s="62">
        <f t="shared" si="2"/>
        <v>828.803</v>
      </c>
      <c r="G40" s="62">
        <f t="shared" si="5"/>
        <v>8910.5859999999993</v>
      </c>
    </row>
    <row r="41" spans="1:7" x14ac:dyDescent="0.25">
      <c r="A41" s="60">
        <f t="shared" si="3"/>
        <v>44593</v>
      </c>
      <c r="B41" s="61">
        <v>26</v>
      </c>
      <c r="C41" s="30">
        <f t="shared" si="1"/>
        <v>8910.5859999999993</v>
      </c>
      <c r="D41" s="62">
        <f t="shared" si="0"/>
        <v>34.156999999999996</v>
      </c>
      <c r="E41" s="62">
        <f t="shared" si="6"/>
        <v>794.64607689331058</v>
      </c>
      <c r="F41" s="62">
        <f t="shared" si="2"/>
        <v>828.803</v>
      </c>
      <c r="G41" s="62">
        <f t="shared" si="5"/>
        <v>8115.94</v>
      </c>
    </row>
    <row r="42" spans="1:7" x14ac:dyDescent="0.25">
      <c r="A42" s="60">
        <f t="shared" si="3"/>
        <v>44621</v>
      </c>
      <c r="B42" s="61">
        <v>27</v>
      </c>
      <c r="C42" s="30">
        <f t="shared" si="1"/>
        <v>8115.94</v>
      </c>
      <c r="D42" s="62">
        <f t="shared" si="0"/>
        <v>31.111000000000001</v>
      </c>
      <c r="E42" s="62">
        <f t="shared" si="6"/>
        <v>797.69222018806829</v>
      </c>
      <c r="F42" s="62">
        <f t="shared" si="2"/>
        <v>828.803</v>
      </c>
      <c r="G42" s="62">
        <f t="shared" si="5"/>
        <v>7318.2479999999996</v>
      </c>
    </row>
    <row r="43" spans="1:7" x14ac:dyDescent="0.25">
      <c r="A43" s="60">
        <f t="shared" si="3"/>
        <v>44652</v>
      </c>
      <c r="B43" s="61">
        <v>28</v>
      </c>
      <c r="C43" s="30">
        <f t="shared" si="1"/>
        <v>7318.2479999999996</v>
      </c>
      <c r="D43" s="62">
        <f t="shared" si="0"/>
        <v>28.053000000000001</v>
      </c>
      <c r="E43" s="62">
        <f t="shared" si="6"/>
        <v>800.75004036545602</v>
      </c>
      <c r="F43" s="62">
        <f t="shared" si="2"/>
        <v>828.803</v>
      </c>
      <c r="G43" s="62">
        <f t="shared" si="5"/>
        <v>6517.4979999999996</v>
      </c>
    </row>
    <row r="44" spans="1:7" x14ac:dyDescent="0.25">
      <c r="A44" s="60">
        <f t="shared" si="3"/>
        <v>44682</v>
      </c>
      <c r="B44" s="61">
        <v>29</v>
      </c>
      <c r="C44" s="30">
        <f t="shared" si="1"/>
        <v>6517.4979999999996</v>
      </c>
      <c r="D44" s="62">
        <f t="shared" si="0"/>
        <v>24.984000000000002</v>
      </c>
      <c r="E44" s="62">
        <f t="shared" si="6"/>
        <v>803.81958218685679</v>
      </c>
      <c r="F44" s="62">
        <f t="shared" si="2"/>
        <v>828.803</v>
      </c>
      <c r="G44" s="62">
        <f t="shared" si="5"/>
        <v>5713.6779999999999</v>
      </c>
    </row>
    <row r="45" spans="1:7" x14ac:dyDescent="0.25">
      <c r="A45" s="60">
        <f t="shared" si="3"/>
        <v>44713</v>
      </c>
      <c r="B45" s="61">
        <v>30</v>
      </c>
      <c r="C45" s="30">
        <f t="shared" si="1"/>
        <v>5713.6779999999999</v>
      </c>
      <c r="D45" s="62">
        <f t="shared" si="0"/>
        <v>21.902000000000001</v>
      </c>
      <c r="E45" s="62">
        <f t="shared" si="6"/>
        <v>806.90089058523972</v>
      </c>
      <c r="F45" s="62">
        <f t="shared" si="2"/>
        <v>828.803</v>
      </c>
      <c r="G45" s="62">
        <f t="shared" si="5"/>
        <v>4906.777</v>
      </c>
    </row>
    <row r="46" spans="1:7" x14ac:dyDescent="0.25">
      <c r="A46" s="60">
        <f t="shared" si="3"/>
        <v>44743</v>
      </c>
      <c r="B46" s="61">
        <v>31</v>
      </c>
      <c r="C46" s="30">
        <f t="shared" si="1"/>
        <v>4906.777</v>
      </c>
      <c r="D46" s="62">
        <f t="shared" si="0"/>
        <v>18.809000000000001</v>
      </c>
      <c r="E46" s="62">
        <f t="shared" si="6"/>
        <v>809.99401066581652</v>
      </c>
      <c r="F46" s="62">
        <f t="shared" si="2"/>
        <v>828.803</v>
      </c>
      <c r="G46" s="62">
        <f t="shared" si="5"/>
        <v>4096.7830000000004</v>
      </c>
    </row>
    <row r="47" spans="1:7" x14ac:dyDescent="0.25">
      <c r="A47" s="60">
        <f t="shared" si="3"/>
        <v>44774</v>
      </c>
      <c r="B47" s="61">
        <v>32</v>
      </c>
      <c r="C47" s="30">
        <f t="shared" si="1"/>
        <v>4096.7830000000004</v>
      </c>
      <c r="D47" s="62">
        <f t="shared" si="0"/>
        <v>15.704000000000001</v>
      </c>
      <c r="E47" s="62">
        <f t="shared" si="6"/>
        <v>813.09898770670213</v>
      </c>
      <c r="F47" s="62">
        <f t="shared" si="2"/>
        <v>828.803</v>
      </c>
      <c r="G47" s="62">
        <f t="shared" si="5"/>
        <v>3283.6840000000002</v>
      </c>
    </row>
    <row r="48" spans="1:7" x14ac:dyDescent="0.25">
      <c r="A48" s="60">
        <f t="shared" si="3"/>
        <v>44805</v>
      </c>
      <c r="B48" s="61">
        <v>33</v>
      </c>
      <c r="C48" s="30">
        <f t="shared" si="1"/>
        <v>3283.6840000000002</v>
      </c>
      <c r="D48" s="62">
        <f t="shared" si="0"/>
        <v>12.587</v>
      </c>
      <c r="E48" s="62">
        <f t="shared" si="6"/>
        <v>816.2158671595779</v>
      </c>
      <c r="F48" s="62">
        <f t="shared" si="2"/>
        <v>828.803</v>
      </c>
      <c r="G48" s="62">
        <f t="shared" si="5"/>
        <v>2467.4679999999998</v>
      </c>
    </row>
    <row r="49" spans="1:7" x14ac:dyDescent="0.25">
      <c r="A49" s="60">
        <f t="shared" si="3"/>
        <v>44835</v>
      </c>
      <c r="B49" s="61">
        <v>34</v>
      </c>
      <c r="C49" s="30">
        <f t="shared" si="1"/>
        <v>2467.4679999999998</v>
      </c>
      <c r="D49" s="62">
        <f t="shared" si="0"/>
        <v>9.4589999999999996</v>
      </c>
      <c r="E49" s="62">
        <f t="shared" si="6"/>
        <v>819.34469465035625</v>
      </c>
      <c r="F49" s="62">
        <f t="shared" si="2"/>
        <v>828.803</v>
      </c>
      <c r="G49" s="62">
        <f t="shared" si="5"/>
        <v>1648.123</v>
      </c>
    </row>
    <row r="50" spans="1:7" x14ac:dyDescent="0.25">
      <c r="A50" s="60">
        <f t="shared" si="3"/>
        <v>44866</v>
      </c>
      <c r="B50" s="61">
        <v>35</v>
      </c>
      <c r="C50" s="30">
        <f t="shared" si="1"/>
        <v>1648.123</v>
      </c>
      <c r="D50" s="62">
        <f t="shared" si="0"/>
        <v>6.3179999999999996</v>
      </c>
      <c r="E50" s="62">
        <f t="shared" si="6"/>
        <v>822.48551597984931</v>
      </c>
      <c r="F50" s="62">
        <f t="shared" si="2"/>
        <v>828.803</v>
      </c>
      <c r="G50" s="62">
        <f t="shared" si="5"/>
        <v>825.63699999999994</v>
      </c>
    </row>
    <row r="51" spans="1:7" x14ac:dyDescent="0.25">
      <c r="A51" s="60">
        <f t="shared" si="3"/>
        <v>44896</v>
      </c>
      <c r="B51" s="61">
        <v>36</v>
      </c>
      <c r="C51" s="30">
        <f t="shared" si="1"/>
        <v>825.63699999999994</v>
      </c>
      <c r="D51" s="62">
        <f t="shared" si="0"/>
        <v>3.165</v>
      </c>
      <c r="E51" s="62">
        <f t="shared" si="6"/>
        <v>825.63837712443865</v>
      </c>
      <c r="F51" s="62">
        <f t="shared" si="2"/>
        <v>828.803</v>
      </c>
      <c r="G51" s="62">
        <f t="shared" si="5"/>
        <v>-1E-3</v>
      </c>
    </row>
    <row r="52" spans="1:7" x14ac:dyDescent="0.25">
      <c r="A52" s="60"/>
      <c r="B52" s="61"/>
      <c r="C52" s="30"/>
      <c r="D52" s="62"/>
      <c r="E52" s="62"/>
      <c r="F52" s="62"/>
      <c r="G52" s="62"/>
    </row>
    <row r="53" spans="1:7" x14ac:dyDescent="0.25">
      <c r="A53" s="60"/>
      <c r="B53" s="61"/>
      <c r="C53" s="30"/>
      <c r="D53" s="62"/>
      <c r="E53" s="62"/>
      <c r="F53" s="62"/>
      <c r="G53" s="62"/>
    </row>
    <row r="54" spans="1:7" x14ac:dyDescent="0.25">
      <c r="A54" s="60"/>
      <c r="B54" s="61"/>
      <c r="C54" s="30"/>
      <c r="D54" s="62"/>
      <c r="E54" s="62"/>
      <c r="F54" s="62"/>
      <c r="G54" s="62"/>
    </row>
    <row r="55" spans="1:7" x14ac:dyDescent="0.25">
      <c r="A55" s="60"/>
      <c r="B55" s="61"/>
      <c r="C55" s="30"/>
      <c r="D55" s="62"/>
      <c r="E55" s="62"/>
      <c r="F55" s="62"/>
      <c r="G55" s="62"/>
    </row>
    <row r="56" spans="1:7" x14ac:dyDescent="0.25">
      <c r="A56" s="60"/>
      <c r="B56" s="61"/>
      <c r="C56" s="30"/>
      <c r="D56" s="62"/>
      <c r="E56" s="62"/>
      <c r="F56" s="62"/>
      <c r="G56" s="62"/>
    </row>
    <row r="57" spans="1:7" x14ac:dyDescent="0.25">
      <c r="A57" s="60"/>
      <c r="B57" s="61"/>
      <c r="C57" s="30"/>
      <c r="D57" s="62"/>
      <c r="E57" s="62"/>
      <c r="F57" s="62"/>
      <c r="G57" s="62"/>
    </row>
    <row r="58" spans="1:7" x14ac:dyDescent="0.25">
      <c r="A58" s="60"/>
      <c r="B58" s="61"/>
      <c r="C58" s="30"/>
      <c r="D58" s="62"/>
      <c r="E58" s="62"/>
      <c r="F58" s="62"/>
      <c r="G58" s="62"/>
    </row>
    <row r="59" spans="1:7" x14ac:dyDescent="0.25">
      <c r="A59" s="60"/>
      <c r="B59" s="61"/>
      <c r="C59" s="30"/>
      <c r="D59" s="62"/>
      <c r="E59" s="62"/>
      <c r="F59" s="62"/>
      <c r="G59" s="62"/>
    </row>
    <row r="60" spans="1:7" x14ac:dyDescent="0.25">
      <c r="A60" s="60"/>
      <c r="B60" s="61"/>
      <c r="C60" s="30"/>
      <c r="D60" s="62"/>
      <c r="E60" s="62"/>
      <c r="F60" s="62"/>
      <c r="G60" s="62"/>
    </row>
    <row r="61" spans="1:7" x14ac:dyDescent="0.25">
      <c r="A61" s="60"/>
      <c r="B61" s="61"/>
      <c r="C61" s="30"/>
      <c r="D61" s="62"/>
      <c r="E61" s="62"/>
      <c r="F61" s="62"/>
      <c r="G61" s="62"/>
    </row>
    <row r="62" spans="1:7" x14ac:dyDescent="0.25">
      <c r="A62" s="60"/>
      <c r="B62" s="61"/>
      <c r="C62" s="30"/>
      <c r="D62" s="62"/>
      <c r="E62" s="62"/>
      <c r="F62" s="62"/>
      <c r="G62" s="62"/>
    </row>
    <row r="63" spans="1:7" x14ac:dyDescent="0.25">
      <c r="A63" s="60"/>
      <c r="B63" s="61"/>
      <c r="C63" s="30"/>
      <c r="D63" s="62"/>
      <c r="E63" s="62"/>
      <c r="F63" s="62"/>
      <c r="G63" s="62"/>
    </row>
    <row r="64" spans="1:7" x14ac:dyDescent="0.25">
      <c r="A64" s="60"/>
      <c r="B64" s="61"/>
      <c r="C64" s="30"/>
      <c r="D64" s="62"/>
      <c r="E64" s="62"/>
      <c r="F64" s="62"/>
      <c r="G64" s="62"/>
    </row>
    <row r="65" spans="1:7" x14ac:dyDescent="0.25">
      <c r="A65" s="60"/>
      <c r="B65" s="61"/>
      <c r="C65" s="30"/>
      <c r="D65" s="62"/>
      <c r="E65" s="62"/>
      <c r="F65" s="62"/>
      <c r="G65" s="62"/>
    </row>
    <row r="66" spans="1:7" x14ac:dyDescent="0.25">
      <c r="A66" s="60"/>
      <c r="B66" s="61"/>
      <c r="C66" s="30"/>
      <c r="D66" s="62"/>
      <c r="E66" s="62"/>
      <c r="F66" s="62"/>
      <c r="G66" s="62"/>
    </row>
    <row r="67" spans="1:7" x14ac:dyDescent="0.25">
      <c r="A67" s="60"/>
      <c r="B67" s="61"/>
      <c r="C67" s="30"/>
      <c r="D67" s="62"/>
      <c r="E67" s="62"/>
      <c r="F67" s="62"/>
      <c r="G67" s="62"/>
    </row>
    <row r="68" spans="1:7" x14ac:dyDescent="0.25">
      <c r="A68" s="60"/>
      <c r="B68" s="61"/>
      <c r="C68" s="30"/>
      <c r="D68" s="62"/>
      <c r="E68" s="62"/>
      <c r="F68" s="62"/>
      <c r="G68" s="62"/>
    </row>
    <row r="69" spans="1:7" x14ac:dyDescent="0.25">
      <c r="A69" s="60"/>
      <c r="B69" s="61"/>
      <c r="C69" s="30"/>
      <c r="D69" s="62"/>
      <c r="E69" s="62"/>
      <c r="F69" s="62"/>
      <c r="G69" s="62"/>
    </row>
    <row r="70" spans="1:7" x14ac:dyDescent="0.25">
      <c r="A70" s="60"/>
      <c r="B70" s="61"/>
      <c r="C70" s="30"/>
      <c r="D70" s="62"/>
      <c r="E70" s="62"/>
      <c r="F70" s="62"/>
      <c r="G70" s="62"/>
    </row>
    <row r="71" spans="1:7" x14ac:dyDescent="0.25">
      <c r="A71" s="60"/>
      <c r="B71" s="61"/>
      <c r="C71" s="30"/>
      <c r="D71" s="62"/>
      <c r="E71" s="62"/>
      <c r="F71" s="62"/>
      <c r="G71" s="62"/>
    </row>
    <row r="72" spans="1:7" x14ac:dyDescent="0.25">
      <c r="A72" s="60"/>
      <c r="B72" s="61"/>
      <c r="C72" s="30"/>
      <c r="D72" s="62"/>
      <c r="E72" s="62"/>
      <c r="F72" s="62"/>
      <c r="G72" s="62"/>
    </row>
    <row r="73" spans="1:7" x14ac:dyDescent="0.25">
      <c r="A73" s="60"/>
      <c r="B73" s="61"/>
      <c r="C73" s="30"/>
      <c r="D73" s="62"/>
      <c r="E73" s="62"/>
      <c r="F73" s="62"/>
      <c r="G73" s="62"/>
    </row>
    <row r="74" spans="1:7" x14ac:dyDescent="0.25">
      <c r="A74" s="60"/>
      <c r="B74" s="61"/>
      <c r="C74" s="30"/>
      <c r="D74" s="62"/>
      <c r="E74" s="62"/>
      <c r="F74" s="62"/>
      <c r="G74" s="62"/>
    </row>
    <row r="75" spans="1:7" x14ac:dyDescent="0.25">
      <c r="A75" s="60"/>
      <c r="B75" s="61"/>
      <c r="C75" s="30"/>
      <c r="D75" s="62"/>
      <c r="E75" s="62"/>
      <c r="F75" s="62"/>
      <c r="G75" s="6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E9CF2-73F1-443D-B6EE-F6A69DA376B8}">
  <dimension ref="A1:M75"/>
  <sheetViews>
    <sheetView workbookViewId="0">
      <selection activeCell="J20" sqref="J20"/>
    </sheetView>
  </sheetViews>
  <sheetFormatPr defaultColWidth="9.140625" defaultRowHeight="15" x14ac:dyDescent="0.25"/>
  <cols>
    <col min="1" max="1" width="9.140625" style="25"/>
    <col min="2" max="2" width="7.85546875" style="25" customWidth="1"/>
    <col min="3" max="3" width="14.7109375" style="25" customWidth="1"/>
    <col min="4" max="4" width="14.28515625" style="25" customWidth="1"/>
    <col min="5" max="7" width="14.7109375" style="25" customWidth="1"/>
    <col min="8" max="257" width="9.140625" style="25"/>
    <col min="258" max="258" width="7.85546875" style="25" customWidth="1"/>
    <col min="259" max="259" width="14.7109375" style="25" customWidth="1"/>
    <col min="260" max="260" width="14.28515625" style="25" customWidth="1"/>
    <col min="261" max="263" width="14.7109375" style="25" customWidth="1"/>
    <col min="264" max="513" width="9.140625" style="25"/>
    <col min="514" max="514" width="7.85546875" style="25" customWidth="1"/>
    <col min="515" max="515" width="14.7109375" style="25" customWidth="1"/>
    <col min="516" max="516" width="14.28515625" style="25" customWidth="1"/>
    <col min="517" max="519" width="14.7109375" style="25" customWidth="1"/>
    <col min="520" max="769" width="9.140625" style="25"/>
    <col min="770" max="770" width="7.85546875" style="25" customWidth="1"/>
    <col min="771" max="771" width="14.7109375" style="25" customWidth="1"/>
    <col min="772" max="772" width="14.28515625" style="25" customWidth="1"/>
    <col min="773" max="775" width="14.7109375" style="25" customWidth="1"/>
    <col min="776" max="1025" width="9.140625" style="25"/>
    <col min="1026" max="1026" width="7.85546875" style="25" customWidth="1"/>
    <col min="1027" max="1027" width="14.7109375" style="25" customWidth="1"/>
    <col min="1028" max="1028" width="14.28515625" style="25" customWidth="1"/>
    <col min="1029" max="1031" width="14.7109375" style="25" customWidth="1"/>
    <col min="1032" max="1281" width="9.140625" style="25"/>
    <col min="1282" max="1282" width="7.85546875" style="25" customWidth="1"/>
    <col min="1283" max="1283" width="14.7109375" style="25" customWidth="1"/>
    <col min="1284" max="1284" width="14.28515625" style="25" customWidth="1"/>
    <col min="1285" max="1287" width="14.7109375" style="25" customWidth="1"/>
    <col min="1288" max="1537" width="9.140625" style="25"/>
    <col min="1538" max="1538" width="7.85546875" style="25" customWidth="1"/>
    <col min="1539" max="1539" width="14.7109375" style="25" customWidth="1"/>
    <col min="1540" max="1540" width="14.28515625" style="25" customWidth="1"/>
    <col min="1541" max="1543" width="14.7109375" style="25" customWidth="1"/>
    <col min="1544" max="1793" width="9.140625" style="25"/>
    <col min="1794" max="1794" width="7.85546875" style="25" customWidth="1"/>
    <col min="1795" max="1795" width="14.7109375" style="25" customWidth="1"/>
    <col min="1796" max="1796" width="14.28515625" style="25" customWidth="1"/>
    <col min="1797" max="1799" width="14.7109375" style="25" customWidth="1"/>
    <col min="1800" max="2049" width="9.140625" style="25"/>
    <col min="2050" max="2050" width="7.85546875" style="25" customWidth="1"/>
    <col min="2051" max="2051" width="14.7109375" style="25" customWidth="1"/>
    <col min="2052" max="2052" width="14.28515625" style="25" customWidth="1"/>
    <col min="2053" max="2055" width="14.7109375" style="25" customWidth="1"/>
    <col min="2056" max="2305" width="9.140625" style="25"/>
    <col min="2306" max="2306" width="7.85546875" style="25" customWidth="1"/>
    <col min="2307" max="2307" width="14.7109375" style="25" customWidth="1"/>
    <col min="2308" max="2308" width="14.28515625" style="25" customWidth="1"/>
    <col min="2309" max="2311" width="14.7109375" style="25" customWidth="1"/>
    <col min="2312" max="2561" width="9.140625" style="25"/>
    <col min="2562" max="2562" width="7.85546875" style="25" customWidth="1"/>
    <col min="2563" max="2563" width="14.7109375" style="25" customWidth="1"/>
    <col min="2564" max="2564" width="14.28515625" style="25" customWidth="1"/>
    <col min="2565" max="2567" width="14.7109375" style="25" customWidth="1"/>
    <col min="2568" max="2817" width="9.140625" style="25"/>
    <col min="2818" max="2818" width="7.85546875" style="25" customWidth="1"/>
    <col min="2819" max="2819" width="14.7109375" style="25" customWidth="1"/>
    <col min="2820" max="2820" width="14.28515625" style="25" customWidth="1"/>
    <col min="2821" max="2823" width="14.7109375" style="25" customWidth="1"/>
    <col min="2824" max="3073" width="9.140625" style="25"/>
    <col min="3074" max="3074" width="7.85546875" style="25" customWidth="1"/>
    <col min="3075" max="3075" width="14.7109375" style="25" customWidth="1"/>
    <col min="3076" max="3076" width="14.28515625" style="25" customWidth="1"/>
    <col min="3077" max="3079" width="14.7109375" style="25" customWidth="1"/>
    <col min="3080" max="3329" width="9.140625" style="25"/>
    <col min="3330" max="3330" width="7.85546875" style="25" customWidth="1"/>
    <col min="3331" max="3331" width="14.7109375" style="25" customWidth="1"/>
    <col min="3332" max="3332" width="14.28515625" style="25" customWidth="1"/>
    <col min="3333" max="3335" width="14.7109375" style="25" customWidth="1"/>
    <col min="3336" max="3585" width="9.140625" style="25"/>
    <col min="3586" max="3586" width="7.85546875" style="25" customWidth="1"/>
    <col min="3587" max="3587" width="14.7109375" style="25" customWidth="1"/>
    <col min="3588" max="3588" width="14.28515625" style="25" customWidth="1"/>
    <col min="3589" max="3591" width="14.7109375" style="25" customWidth="1"/>
    <col min="3592" max="3841" width="9.140625" style="25"/>
    <col min="3842" max="3842" width="7.85546875" style="25" customWidth="1"/>
    <col min="3843" max="3843" width="14.7109375" style="25" customWidth="1"/>
    <col min="3844" max="3844" width="14.28515625" style="25" customWidth="1"/>
    <col min="3845" max="3847" width="14.7109375" style="25" customWidth="1"/>
    <col min="3848" max="4097" width="9.140625" style="25"/>
    <col min="4098" max="4098" width="7.85546875" style="25" customWidth="1"/>
    <col min="4099" max="4099" width="14.7109375" style="25" customWidth="1"/>
    <col min="4100" max="4100" width="14.28515625" style="25" customWidth="1"/>
    <col min="4101" max="4103" width="14.7109375" style="25" customWidth="1"/>
    <col min="4104" max="4353" width="9.140625" style="25"/>
    <col min="4354" max="4354" width="7.85546875" style="25" customWidth="1"/>
    <col min="4355" max="4355" width="14.7109375" style="25" customWidth="1"/>
    <col min="4356" max="4356" width="14.28515625" style="25" customWidth="1"/>
    <col min="4357" max="4359" width="14.7109375" style="25" customWidth="1"/>
    <col min="4360" max="4609" width="9.140625" style="25"/>
    <col min="4610" max="4610" width="7.85546875" style="25" customWidth="1"/>
    <col min="4611" max="4611" width="14.7109375" style="25" customWidth="1"/>
    <col min="4612" max="4612" width="14.28515625" style="25" customWidth="1"/>
    <col min="4613" max="4615" width="14.7109375" style="25" customWidth="1"/>
    <col min="4616" max="4865" width="9.140625" style="25"/>
    <col min="4866" max="4866" width="7.85546875" style="25" customWidth="1"/>
    <col min="4867" max="4867" width="14.7109375" style="25" customWidth="1"/>
    <col min="4868" max="4868" width="14.28515625" style="25" customWidth="1"/>
    <col min="4869" max="4871" width="14.7109375" style="25" customWidth="1"/>
    <col min="4872" max="5121" width="9.140625" style="25"/>
    <col min="5122" max="5122" width="7.85546875" style="25" customWidth="1"/>
    <col min="5123" max="5123" width="14.7109375" style="25" customWidth="1"/>
    <col min="5124" max="5124" width="14.28515625" style="25" customWidth="1"/>
    <col min="5125" max="5127" width="14.7109375" style="25" customWidth="1"/>
    <col min="5128" max="5377" width="9.140625" style="25"/>
    <col min="5378" max="5378" width="7.85546875" style="25" customWidth="1"/>
    <col min="5379" max="5379" width="14.7109375" style="25" customWidth="1"/>
    <col min="5380" max="5380" width="14.28515625" style="25" customWidth="1"/>
    <col min="5381" max="5383" width="14.7109375" style="25" customWidth="1"/>
    <col min="5384" max="5633" width="9.140625" style="25"/>
    <col min="5634" max="5634" width="7.85546875" style="25" customWidth="1"/>
    <col min="5635" max="5635" width="14.7109375" style="25" customWidth="1"/>
    <col min="5636" max="5636" width="14.28515625" style="25" customWidth="1"/>
    <col min="5637" max="5639" width="14.7109375" style="25" customWidth="1"/>
    <col min="5640" max="5889" width="9.140625" style="25"/>
    <col min="5890" max="5890" width="7.85546875" style="25" customWidth="1"/>
    <col min="5891" max="5891" width="14.7109375" style="25" customWidth="1"/>
    <col min="5892" max="5892" width="14.28515625" style="25" customWidth="1"/>
    <col min="5893" max="5895" width="14.7109375" style="25" customWidth="1"/>
    <col min="5896" max="6145" width="9.140625" style="25"/>
    <col min="6146" max="6146" width="7.85546875" style="25" customWidth="1"/>
    <col min="6147" max="6147" width="14.7109375" style="25" customWidth="1"/>
    <col min="6148" max="6148" width="14.28515625" style="25" customWidth="1"/>
    <col min="6149" max="6151" width="14.7109375" style="25" customWidth="1"/>
    <col min="6152" max="6401" width="9.140625" style="25"/>
    <col min="6402" max="6402" width="7.85546875" style="25" customWidth="1"/>
    <col min="6403" max="6403" width="14.7109375" style="25" customWidth="1"/>
    <col min="6404" max="6404" width="14.28515625" style="25" customWidth="1"/>
    <col min="6405" max="6407" width="14.7109375" style="25" customWidth="1"/>
    <col min="6408" max="6657" width="9.140625" style="25"/>
    <col min="6658" max="6658" width="7.85546875" style="25" customWidth="1"/>
    <col min="6659" max="6659" width="14.7109375" style="25" customWidth="1"/>
    <col min="6660" max="6660" width="14.28515625" style="25" customWidth="1"/>
    <col min="6661" max="6663" width="14.7109375" style="25" customWidth="1"/>
    <col min="6664" max="6913" width="9.140625" style="25"/>
    <col min="6914" max="6914" width="7.85546875" style="25" customWidth="1"/>
    <col min="6915" max="6915" width="14.7109375" style="25" customWidth="1"/>
    <col min="6916" max="6916" width="14.28515625" style="25" customWidth="1"/>
    <col min="6917" max="6919" width="14.7109375" style="25" customWidth="1"/>
    <col min="6920" max="7169" width="9.140625" style="25"/>
    <col min="7170" max="7170" width="7.85546875" style="25" customWidth="1"/>
    <col min="7171" max="7171" width="14.7109375" style="25" customWidth="1"/>
    <col min="7172" max="7172" width="14.28515625" style="25" customWidth="1"/>
    <col min="7173" max="7175" width="14.7109375" style="25" customWidth="1"/>
    <col min="7176" max="7425" width="9.140625" style="25"/>
    <col min="7426" max="7426" width="7.85546875" style="25" customWidth="1"/>
    <col min="7427" max="7427" width="14.7109375" style="25" customWidth="1"/>
    <col min="7428" max="7428" width="14.28515625" style="25" customWidth="1"/>
    <col min="7429" max="7431" width="14.7109375" style="25" customWidth="1"/>
    <col min="7432" max="7681" width="9.140625" style="25"/>
    <col min="7682" max="7682" width="7.85546875" style="25" customWidth="1"/>
    <col min="7683" max="7683" width="14.7109375" style="25" customWidth="1"/>
    <col min="7684" max="7684" width="14.28515625" style="25" customWidth="1"/>
    <col min="7685" max="7687" width="14.7109375" style="25" customWidth="1"/>
    <col min="7688" max="7937" width="9.140625" style="25"/>
    <col min="7938" max="7938" width="7.85546875" style="25" customWidth="1"/>
    <col min="7939" max="7939" width="14.7109375" style="25" customWidth="1"/>
    <col min="7940" max="7940" width="14.28515625" style="25" customWidth="1"/>
    <col min="7941" max="7943" width="14.7109375" style="25" customWidth="1"/>
    <col min="7944" max="8193" width="9.140625" style="25"/>
    <col min="8194" max="8194" width="7.85546875" style="25" customWidth="1"/>
    <col min="8195" max="8195" width="14.7109375" style="25" customWidth="1"/>
    <col min="8196" max="8196" width="14.28515625" style="25" customWidth="1"/>
    <col min="8197" max="8199" width="14.7109375" style="25" customWidth="1"/>
    <col min="8200" max="8449" width="9.140625" style="25"/>
    <col min="8450" max="8450" width="7.85546875" style="25" customWidth="1"/>
    <col min="8451" max="8451" width="14.7109375" style="25" customWidth="1"/>
    <col min="8452" max="8452" width="14.28515625" style="25" customWidth="1"/>
    <col min="8453" max="8455" width="14.7109375" style="25" customWidth="1"/>
    <col min="8456" max="8705" width="9.140625" style="25"/>
    <col min="8706" max="8706" width="7.85546875" style="25" customWidth="1"/>
    <col min="8707" max="8707" width="14.7109375" style="25" customWidth="1"/>
    <col min="8708" max="8708" width="14.28515625" style="25" customWidth="1"/>
    <col min="8709" max="8711" width="14.7109375" style="25" customWidth="1"/>
    <col min="8712" max="8961" width="9.140625" style="25"/>
    <col min="8962" max="8962" width="7.85546875" style="25" customWidth="1"/>
    <col min="8963" max="8963" width="14.7109375" style="25" customWidth="1"/>
    <col min="8964" max="8964" width="14.28515625" style="25" customWidth="1"/>
    <col min="8965" max="8967" width="14.7109375" style="25" customWidth="1"/>
    <col min="8968" max="9217" width="9.140625" style="25"/>
    <col min="9218" max="9218" width="7.85546875" style="25" customWidth="1"/>
    <col min="9219" max="9219" width="14.7109375" style="25" customWidth="1"/>
    <col min="9220" max="9220" width="14.28515625" style="25" customWidth="1"/>
    <col min="9221" max="9223" width="14.7109375" style="25" customWidth="1"/>
    <col min="9224" max="9473" width="9.140625" style="25"/>
    <col min="9474" max="9474" width="7.85546875" style="25" customWidth="1"/>
    <col min="9475" max="9475" width="14.7109375" style="25" customWidth="1"/>
    <col min="9476" max="9476" width="14.28515625" style="25" customWidth="1"/>
    <col min="9477" max="9479" width="14.7109375" style="25" customWidth="1"/>
    <col min="9480" max="9729" width="9.140625" style="25"/>
    <col min="9730" max="9730" width="7.85546875" style="25" customWidth="1"/>
    <col min="9731" max="9731" width="14.7109375" style="25" customWidth="1"/>
    <col min="9732" max="9732" width="14.28515625" style="25" customWidth="1"/>
    <col min="9733" max="9735" width="14.7109375" style="25" customWidth="1"/>
    <col min="9736" max="9985" width="9.140625" style="25"/>
    <col min="9986" max="9986" width="7.85546875" style="25" customWidth="1"/>
    <col min="9987" max="9987" width="14.7109375" style="25" customWidth="1"/>
    <col min="9988" max="9988" width="14.28515625" style="25" customWidth="1"/>
    <col min="9989" max="9991" width="14.7109375" style="25" customWidth="1"/>
    <col min="9992" max="10241" width="9.140625" style="25"/>
    <col min="10242" max="10242" width="7.85546875" style="25" customWidth="1"/>
    <col min="10243" max="10243" width="14.7109375" style="25" customWidth="1"/>
    <col min="10244" max="10244" width="14.28515625" style="25" customWidth="1"/>
    <col min="10245" max="10247" width="14.7109375" style="25" customWidth="1"/>
    <col min="10248" max="10497" width="9.140625" style="25"/>
    <col min="10498" max="10498" width="7.85546875" style="25" customWidth="1"/>
    <col min="10499" max="10499" width="14.7109375" style="25" customWidth="1"/>
    <col min="10500" max="10500" width="14.28515625" style="25" customWidth="1"/>
    <col min="10501" max="10503" width="14.7109375" style="25" customWidth="1"/>
    <col min="10504" max="10753" width="9.140625" style="25"/>
    <col min="10754" max="10754" width="7.85546875" style="25" customWidth="1"/>
    <col min="10755" max="10755" width="14.7109375" style="25" customWidth="1"/>
    <col min="10756" max="10756" width="14.28515625" style="25" customWidth="1"/>
    <col min="10757" max="10759" width="14.7109375" style="25" customWidth="1"/>
    <col min="10760" max="11009" width="9.140625" style="25"/>
    <col min="11010" max="11010" width="7.85546875" style="25" customWidth="1"/>
    <col min="11011" max="11011" width="14.7109375" style="25" customWidth="1"/>
    <col min="11012" max="11012" width="14.28515625" style="25" customWidth="1"/>
    <col min="11013" max="11015" width="14.7109375" style="25" customWidth="1"/>
    <col min="11016" max="11265" width="9.140625" style="25"/>
    <col min="11266" max="11266" width="7.85546875" style="25" customWidth="1"/>
    <col min="11267" max="11267" width="14.7109375" style="25" customWidth="1"/>
    <col min="11268" max="11268" width="14.28515625" style="25" customWidth="1"/>
    <col min="11269" max="11271" width="14.7109375" style="25" customWidth="1"/>
    <col min="11272" max="11521" width="9.140625" style="25"/>
    <col min="11522" max="11522" width="7.85546875" style="25" customWidth="1"/>
    <col min="11523" max="11523" width="14.7109375" style="25" customWidth="1"/>
    <col min="11524" max="11524" width="14.28515625" style="25" customWidth="1"/>
    <col min="11525" max="11527" width="14.7109375" style="25" customWidth="1"/>
    <col min="11528" max="11777" width="9.140625" style="25"/>
    <col min="11778" max="11778" width="7.85546875" style="25" customWidth="1"/>
    <col min="11779" max="11779" width="14.7109375" style="25" customWidth="1"/>
    <col min="11780" max="11780" width="14.28515625" style="25" customWidth="1"/>
    <col min="11781" max="11783" width="14.7109375" style="25" customWidth="1"/>
    <col min="11784" max="12033" width="9.140625" style="25"/>
    <col min="12034" max="12034" width="7.85546875" style="25" customWidth="1"/>
    <col min="12035" max="12035" width="14.7109375" style="25" customWidth="1"/>
    <col min="12036" max="12036" width="14.28515625" style="25" customWidth="1"/>
    <col min="12037" max="12039" width="14.7109375" style="25" customWidth="1"/>
    <col min="12040" max="12289" width="9.140625" style="25"/>
    <col min="12290" max="12290" width="7.85546875" style="25" customWidth="1"/>
    <col min="12291" max="12291" width="14.7109375" style="25" customWidth="1"/>
    <col min="12292" max="12292" width="14.28515625" style="25" customWidth="1"/>
    <col min="12293" max="12295" width="14.7109375" style="25" customWidth="1"/>
    <col min="12296" max="12545" width="9.140625" style="25"/>
    <col min="12546" max="12546" width="7.85546875" style="25" customWidth="1"/>
    <col min="12547" max="12547" width="14.7109375" style="25" customWidth="1"/>
    <col min="12548" max="12548" width="14.28515625" style="25" customWidth="1"/>
    <col min="12549" max="12551" width="14.7109375" style="25" customWidth="1"/>
    <col min="12552" max="12801" width="9.140625" style="25"/>
    <col min="12802" max="12802" width="7.85546875" style="25" customWidth="1"/>
    <col min="12803" max="12803" width="14.7109375" style="25" customWidth="1"/>
    <col min="12804" max="12804" width="14.28515625" style="25" customWidth="1"/>
    <col min="12805" max="12807" width="14.7109375" style="25" customWidth="1"/>
    <col min="12808" max="13057" width="9.140625" style="25"/>
    <col min="13058" max="13058" width="7.85546875" style="25" customWidth="1"/>
    <col min="13059" max="13059" width="14.7109375" style="25" customWidth="1"/>
    <col min="13060" max="13060" width="14.28515625" style="25" customWidth="1"/>
    <col min="13061" max="13063" width="14.7109375" style="25" customWidth="1"/>
    <col min="13064" max="13313" width="9.140625" style="25"/>
    <col min="13314" max="13314" width="7.85546875" style="25" customWidth="1"/>
    <col min="13315" max="13315" width="14.7109375" style="25" customWidth="1"/>
    <col min="13316" max="13316" width="14.28515625" style="25" customWidth="1"/>
    <col min="13317" max="13319" width="14.7109375" style="25" customWidth="1"/>
    <col min="13320" max="13569" width="9.140625" style="25"/>
    <col min="13570" max="13570" width="7.85546875" style="25" customWidth="1"/>
    <col min="13571" max="13571" width="14.7109375" style="25" customWidth="1"/>
    <col min="13572" max="13572" width="14.28515625" style="25" customWidth="1"/>
    <col min="13573" max="13575" width="14.7109375" style="25" customWidth="1"/>
    <col min="13576" max="13825" width="9.140625" style="25"/>
    <col min="13826" max="13826" width="7.85546875" style="25" customWidth="1"/>
    <col min="13827" max="13827" width="14.7109375" style="25" customWidth="1"/>
    <col min="13828" max="13828" width="14.28515625" style="25" customWidth="1"/>
    <col min="13829" max="13831" width="14.7109375" style="25" customWidth="1"/>
    <col min="13832" max="14081" width="9.140625" style="25"/>
    <col min="14082" max="14082" width="7.85546875" style="25" customWidth="1"/>
    <col min="14083" max="14083" width="14.7109375" style="25" customWidth="1"/>
    <col min="14084" max="14084" width="14.28515625" style="25" customWidth="1"/>
    <col min="14085" max="14087" width="14.7109375" style="25" customWidth="1"/>
    <col min="14088" max="14337" width="9.140625" style="25"/>
    <col min="14338" max="14338" width="7.85546875" style="25" customWidth="1"/>
    <col min="14339" max="14339" width="14.7109375" style="25" customWidth="1"/>
    <col min="14340" max="14340" width="14.28515625" style="25" customWidth="1"/>
    <col min="14341" max="14343" width="14.7109375" style="25" customWidth="1"/>
    <col min="14344" max="14593" width="9.140625" style="25"/>
    <col min="14594" max="14594" width="7.85546875" style="25" customWidth="1"/>
    <col min="14595" max="14595" width="14.7109375" style="25" customWidth="1"/>
    <col min="14596" max="14596" width="14.28515625" style="25" customWidth="1"/>
    <col min="14597" max="14599" width="14.7109375" style="25" customWidth="1"/>
    <col min="14600" max="14849" width="9.140625" style="25"/>
    <col min="14850" max="14850" width="7.85546875" style="25" customWidth="1"/>
    <col min="14851" max="14851" width="14.7109375" style="25" customWidth="1"/>
    <col min="14852" max="14852" width="14.28515625" style="25" customWidth="1"/>
    <col min="14853" max="14855" width="14.7109375" style="25" customWidth="1"/>
    <col min="14856" max="15105" width="9.140625" style="25"/>
    <col min="15106" max="15106" width="7.85546875" style="25" customWidth="1"/>
    <col min="15107" max="15107" width="14.7109375" style="25" customWidth="1"/>
    <col min="15108" max="15108" width="14.28515625" style="25" customWidth="1"/>
    <col min="15109" max="15111" width="14.7109375" style="25" customWidth="1"/>
    <col min="15112" max="15361" width="9.140625" style="25"/>
    <col min="15362" max="15362" width="7.85546875" style="25" customWidth="1"/>
    <col min="15363" max="15363" width="14.7109375" style="25" customWidth="1"/>
    <col min="15364" max="15364" width="14.28515625" style="25" customWidth="1"/>
    <col min="15365" max="15367" width="14.7109375" style="25" customWidth="1"/>
    <col min="15368" max="15617" width="9.140625" style="25"/>
    <col min="15618" max="15618" width="7.85546875" style="25" customWidth="1"/>
    <col min="15619" max="15619" width="14.7109375" style="25" customWidth="1"/>
    <col min="15620" max="15620" width="14.28515625" style="25" customWidth="1"/>
    <col min="15621" max="15623" width="14.7109375" style="25" customWidth="1"/>
    <col min="15624" max="15873" width="9.140625" style="25"/>
    <col min="15874" max="15874" width="7.85546875" style="25" customWidth="1"/>
    <col min="15875" max="15875" width="14.7109375" style="25" customWidth="1"/>
    <col min="15876" max="15876" width="14.28515625" style="25" customWidth="1"/>
    <col min="15877" max="15879" width="14.7109375" style="25" customWidth="1"/>
    <col min="15880" max="16129" width="9.140625" style="25"/>
    <col min="16130" max="16130" width="7.85546875" style="25" customWidth="1"/>
    <col min="16131" max="16131" width="14.7109375" style="25" customWidth="1"/>
    <col min="16132" max="16132" width="14.28515625" style="25" customWidth="1"/>
    <col min="16133" max="16135" width="14.7109375" style="25" customWidth="1"/>
    <col min="16136" max="16384" width="9.140625" style="25"/>
  </cols>
  <sheetData>
    <row r="1" spans="1:13" x14ac:dyDescent="0.25">
      <c r="A1" s="23"/>
      <c r="B1" s="23"/>
      <c r="C1" s="23"/>
      <c r="D1" s="23"/>
      <c r="E1" s="23"/>
      <c r="F1" s="23"/>
      <c r="G1" s="24"/>
    </row>
    <row r="2" spans="1:13" x14ac:dyDescent="0.25">
      <c r="A2" s="23"/>
      <c r="B2" s="23"/>
      <c r="C2" s="23"/>
      <c r="D2" s="23"/>
      <c r="E2" s="23"/>
      <c r="F2" s="26"/>
      <c r="G2" s="27"/>
    </row>
    <row r="3" spans="1:13" x14ac:dyDescent="0.25">
      <c r="A3" s="23"/>
      <c r="B3" s="23"/>
      <c r="C3" s="23"/>
      <c r="D3" s="23"/>
      <c r="E3" s="23"/>
      <c r="F3" s="26"/>
      <c r="G3" s="27"/>
    </row>
    <row r="4" spans="1:13" ht="21" x14ac:dyDescent="0.35">
      <c r="A4" s="23"/>
      <c r="B4" s="28" t="s">
        <v>38</v>
      </c>
      <c r="C4" s="23"/>
      <c r="D4" s="23"/>
      <c r="E4" s="29"/>
      <c r="F4" s="30"/>
      <c r="G4" s="23"/>
      <c r="K4" s="31"/>
      <c r="L4" s="32"/>
    </row>
    <row r="5" spans="1:13" x14ac:dyDescent="0.25">
      <c r="A5" s="23"/>
      <c r="B5" s="23"/>
      <c r="C5" s="23"/>
      <c r="D5" s="23"/>
      <c r="E5" s="23"/>
      <c r="F5" s="30"/>
      <c r="G5" s="23"/>
      <c r="K5" s="33"/>
      <c r="L5" s="32"/>
    </row>
    <row r="6" spans="1:13" x14ac:dyDescent="0.25">
      <c r="A6" s="23"/>
      <c r="B6" s="34" t="s">
        <v>19</v>
      </c>
      <c r="C6" s="35"/>
      <c r="D6" s="36"/>
      <c r="E6" s="37">
        <v>43831</v>
      </c>
      <c r="F6" s="38"/>
      <c r="G6" s="23"/>
      <c r="K6" s="39"/>
      <c r="L6" s="39"/>
    </row>
    <row r="7" spans="1:13" x14ac:dyDescent="0.25">
      <c r="A7" s="23"/>
      <c r="B7" s="40" t="s">
        <v>20</v>
      </c>
      <c r="C7" s="41"/>
      <c r="D7" s="42"/>
      <c r="E7" s="43">
        <v>30</v>
      </c>
      <c r="F7" s="44" t="s">
        <v>21</v>
      </c>
      <c r="G7" s="23"/>
      <c r="K7" s="45"/>
      <c r="L7" s="45"/>
    </row>
    <row r="8" spans="1:13" x14ac:dyDescent="0.25">
      <c r="A8" s="23"/>
      <c r="B8" s="40" t="s">
        <v>22</v>
      </c>
      <c r="C8" s="41"/>
      <c r="E8" s="43">
        <v>32596</v>
      </c>
      <c r="F8" s="44" t="s">
        <v>23</v>
      </c>
      <c r="G8" s="23"/>
      <c r="K8" s="45"/>
      <c r="L8" s="45"/>
    </row>
    <row r="9" spans="1:13" x14ac:dyDescent="0.25">
      <c r="A9" s="23"/>
      <c r="B9" s="40" t="s">
        <v>24</v>
      </c>
      <c r="C9" s="41"/>
      <c r="D9" s="42"/>
      <c r="E9" s="46">
        <v>1</v>
      </c>
      <c r="F9" s="44"/>
      <c r="G9" s="23"/>
      <c r="K9" s="47"/>
      <c r="L9" s="47"/>
    </row>
    <row r="10" spans="1:13" x14ac:dyDescent="0.25">
      <c r="A10" s="23"/>
      <c r="B10" s="40" t="s">
        <v>25</v>
      </c>
      <c r="C10" s="41"/>
      <c r="D10" s="48">
        <f>E6-1</f>
        <v>43830</v>
      </c>
      <c r="E10" s="49">
        <f>E8</f>
        <v>32596</v>
      </c>
      <c r="F10" s="44" t="s">
        <v>23</v>
      </c>
      <c r="G10" s="23"/>
      <c r="K10" s="47"/>
      <c r="L10" s="47"/>
    </row>
    <row r="11" spans="1:13" x14ac:dyDescent="0.25">
      <c r="A11" s="23"/>
      <c r="B11" s="40" t="s">
        <v>26</v>
      </c>
      <c r="C11" s="41"/>
      <c r="D11" s="48">
        <f>EDATE(D10,E7)</f>
        <v>44742</v>
      </c>
      <c r="E11" s="50">
        <v>0</v>
      </c>
      <c r="F11" s="44" t="s">
        <v>23</v>
      </c>
      <c r="G11" s="23"/>
      <c r="K11" s="45"/>
      <c r="L11" s="45"/>
      <c r="M11" s="47"/>
    </row>
    <row r="12" spans="1:13" x14ac:dyDescent="0.25">
      <c r="A12" s="23"/>
      <c r="B12" s="51" t="s">
        <v>27</v>
      </c>
      <c r="C12" s="52"/>
      <c r="D12" s="53"/>
      <c r="E12" s="54">
        <v>4.5999999999999999E-2</v>
      </c>
      <c r="F12" s="55"/>
      <c r="G12" s="56"/>
      <c r="K12" s="45"/>
      <c r="L12" s="45"/>
      <c r="M12" s="47"/>
    </row>
    <row r="13" spans="1:13" x14ac:dyDescent="0.25">
      <c r="A13" s="23"/>
      <c r="B13" s="57"/>
      <c r="C13" s="41"/>
      <c r="E13" s="58"/>
      <c r="F13" s="57"/>
      <c r="G13" s="56"/>
      <c r="K13" s="45"/>
      <c r="L13" s="45"/>
      <c r="M13" s="47"/>
    </row>
    <row r="14" spans="1:13" x14ac:dyDescent="0.25">
      <c r="K14" s="45"/>
      <c r="L14" s="45"/>
      <c r="M14" s="47"/>
    </row>
    <row r="15" spans="1:13" ht="15.75" thickBot="1" x14ac:dyDescent="0.3">
      <c r="A15" s="59" t="s">
        <v>28</v>
      </c>
      <c r="B15" s="59" t="s">
        <v>29</v>
      </c>
      <c r="C15" s="59" t="s">
        <v>30</v>
      </c>
      <c r="D15" s="59" t="s">
        <v>3</v>
      </c>
      <c r="E15" s="59" t="s">
        <v>31</v>
      </c>
      <c r="F15" s="59" t="s">
        <v>32</v>
      </c>
      <c r="G15" s="59" t="s">
        <v>33</v>
      </c>
      <c r="K15" s="45"/>
      <c r="L15" s="45"/>
      <c r="M15" s="47"/>
    </row>
    <row r="16" spans="1:13" x14ac:dyDescent="0.25">
      <c r="A16" s="60">
        <f>E6</f>
        <v>43831</v>
      </c>
      <c r="B16" s="61">
        <v>1</v>
      </c>
      <c r="C16" s="30">
        <f>E10</f>
        <v>32596</v>
      </c>
      <c r="D16" s="62">
        <f>ROUND(C16*$E$12/12,3)</f>
        <v>124.95099999999999</v>
      </c>
      <c r="E16" s="62">
        <f>PPMT($E$12/12,B16,$E$7,-$E$10,$E$11,0)</f>
        <v>1027.3337596009305</v>
      </c>
      <c r="F16" s="62">
        <f>ROUND(PMT($E$12/12,E7,-E10,E11),3)</f>
        <v>1152.2850000000001</v>
      </c>
      <c r="G16" s="62">
        <f>ROUND(C16-E16,3)</f>
        <v>31568.666000000001</v>
      </c>
      <c r="K16" s="45"/>
      <c r="L16" s="45"/>
      <c r="M16" s="47"/>
    </row>
    <row r="17" spans="1:13" x14ac:dyDescent="0.25">
      <c r="A17" s="60">
        <f>EDATE(A16,1)</f>
        <v>43862</v>
      </c>
      <c r="B17" s="61">
        <v>2</v>
      </c>
      <c r="C17" s="30">
        <f>G16</f>
        <v>31568.666000000001</v>
      </c>
      <c r="D17" s="62">
        <f t="shared" ref="D17:D50" si="0">ROUND(C17*$E$12/12,3)</f>
        <v>121.01300000000001</v>
      </c>
      <c r="E17" s="62">
        <f>PPMT($E$12/12,B17,$E$7,-$E$10,$E$11,0)</f>
        <v>1031.2718723460675</v>
      </c>
      <c r="F17" s="62">
        <f>F16</f>
        <v>1152.2850000000001</v>
      </c>
      <c r="G17" s="62">
        <f>ROUND(C17-E17,3)</f>
        <v>30537.394</v>
      </c>
      <c r="K17" s="45"/>
      <c r="L17" s="45"/>
      <c r="M17" s="47"/>
    </row>
    <row r="18" spans="1:13" x14ac:dyDescent="0.25">
      <c r="A18" s="60">
        <f>EDATE(A17,1)</f>
        <v>43891</v>
      </c>
      <c r="B18" s="61">
        <v>3</v>
      </c>
      <c r="C18" s="30">
        <f t="shared" ref="C18:C50" si="1">G17</f>
        <v>30537.394</v>
      </c>
      <c r="D18" s="62">
        <f t="shared" si="0"/>
        <v>117.06</v>
      </c>
      <c r="E18" s="62">
        <f>PPMT($E$12/12,B18,$E$7,-$E$10,$E$11,0)</f>
        <v>1035.2250811900608</v>
      </c>
      <c r="F18" s="62">
        <f t="shared" ref="F18:F50" si="2">F17</f>
        <v>1152.2850000000001</v>
      </c>
      <c r="G18" s="62">
        <f>ROUND(C18-E18,3)</f>
        <v>29502.169000000002</v>
      </c>
      <c r="K18" s="45"/>
      <c r="L18" s="45"/>
      <c r="M18" s="47"/>
    </row>
    <row r="19" spans="1:13" x14ac:dyDescent="0.25">
      <c r="A19" s="60">
        <f t="shared" ref="A19:A50" si="3">EDATE(A18,1)</f>
        <v>43922</v>
      </c>
      <c r="B19" s="61">
        <v>4</v>
      </c>
      <c r="C19" s="30">
        <f t="shared" si="1"/>
        <v>29502.169000000002</v>
      </c>
      <c r="D19" s="62">
        <f t="shared" si="0"/>
        <v>113.092</v>
      </c>
      <c r="E19" s="62">
        <f t="shared" ref="E19" si="4">PPMT($E$12/12,B19,$E$7,-$E$10,$E$11,0)</f>
        <v>1039.1934440012892</v>
      </c>
      <c r="F19" s="62">
        <f t="shared" si="2"/>
        <v>1152.2850000000001</v>
      </c>
      <c r="G19" s="62">
        <f t="shared" ref="G19:G50" si="5">ROUND(C19-E19,3)</f>
        <v>28462.975999999999</v>
      </c>
      <c r="K19" s="45"/>
      <c r="L19" s="45"/>
      <c r="M19" s="47"/>
    </row>
    <row r="20" spans="1:13" x14ac:dyDescent="0.25">
      <c r="A20" s="60">
        <f t="shared" si="3"/>
        <v>43952</v>
      </c>
      <c r="B20" s="61">
        <v>5</v>
      </c>
      <c r="C20" s="30">
        <f t="shared" si="1"/>
        <v>28462.975999999999</v>
      </c>
      <c r="D20" s="62">
        <f t="shared" si="0"/>
        <v>109.108</v>
      </c>
      <c r="E20" s="62">
        <f>PPMT($E$12/12,B20,$E$7,-$E$10,$E$11,0)</f>
        <v>1043.1770188699609</v>
      </c>
      <c r="F20" s="62">
        <f t="shared" si="2"/>
        <v>1152.2850000000001</v>
      </c>
      <c r="G20" s="62">
        <f t="shared" si="5"/>
        <v>27419.798999999999</v>
      </c>
      <c r="K20" s="45"/>
      <c r="L20" s="45"/>
      <c r="M20" s="47"/>
    </row>
    <row r="21" spans="1:13" x14ac:dyDescent="0.25">
      <c r="A21" s="60">
        <f t="shared" si="3"/>
        <v>43983</v>
      </c>
      <c r="B21" s="61">
        <v>6</v>
      </c>
      <c r="C21" s="30">
        <f t="shared" si="1"/>
        <v>27419.798999999999</v>
      </c>
      <c r="D21" s="62">
        <f t="shared" si="0"/>
        <v>105.10899999999999</v>
      </c>
      <c r="E21" s="62">
        <f t="shared" ref="E21:E50" si="6">PPMT($E$12/12,B21,$E$7,-$E$10,$E$11,0)</f>
        <v>1047.1758641089623</v>
      </c>
      <c r="F21" s="62">
        <f t="shared" si="2"/>
        <v>1152.2850000000001</v>
      </c>
      <c r="G21" s="62">
        <f t="shared" si="5"/>
        <v>26372.623</v>
      </c>
      <c r="K21" s="45"/>
      <c r="L21" s="45"/>
      <c r="M21" s="47"/>
    </row>
    <row r="22" spans="1:13" x14ac:dyDescent="0.25">
      <c r="A22" s="60">
        <f t="shared" si="3"/>
        <v>44013</v>
      </c>
      <c r="B22" s="61">
        <v>7</v>
      </c>
      <c r="C22" s="30">
        <f t="shared" si="1"/>
        <v>26372.623</v>
      </c>
      <c r="D22" s="62">
        <f t="shared" si="0"/>
        <v>101.095</v>
      </c>
      <c r="E22" s="62">
        <f t="shared" si="6"/>
        <v>1051.1900382547135</v>
      </c>
      <c r="F22" s="62">
        <f t="shared" si="2"/>
        <v>1152.2850000000001</v>
      </c>
      <c r="G22" s="62">
        <f t="shared" si="5"/>
        <v>25321.433000000001</v>
      </c>
      <c r="K22" s="45"/>
      <c r="L22" s="45"/>
      <c r="M22" s="47"/>
    </row>
    <row r="23" spans="1:13" x14ac:dyDescent="0.25">
      <c r="A23" s="60">
        <f>EDATE(A22,1)</f>
        <v>44044</v>
      </c>
      <c r="B23" s="61">
        <v>8</v>
      </c>
      <c r="C23" s="30">
        <f t="shared" si="1"/>
        <v>25321.433000000001</v>
      </c>
      <c r="D23" s="62">
        <f t="shared" si="0"/>
        <v>97.064999999999998</v>
      </c>
      <c r="E23" s="62">
        <f t="shared" si="6"/>
        <v>1055.2196000680233</v>
      </c>
      <c r="F23" s="62">
        <f t="shared" si="2"/>
        <v>1152.2850000000001</v>
      </c>
      <c r="G23" s="62">
        <f t="shared" si="5"/>
        <v>24266.213</v>
      </c>
      <c r="K23" s="45"/>
      <c r="L23" s="45"/>
      <c r="M23" s="47"/>
    </row>
    <row r="24" spans="1:13" x14ac:dyDescent="0.25">
      <c r="A24" s="60">
        <f t="shared" si="3"/>
        <v>44075</v>
      </c>
      <c r="B24" s="61">
        <v>9</v>
      </c>
      <c r="C24" s="30">
        <f t="shared" si="1"/>
        <v>24266.213</v>
      </c>
      <c r="D24" s="62">
        <f t="shared" si="0"/>
        <v>93.02</v>
      </c>
      <c r="E24" s="62">
        <f t="shared" si="6"/>
        <v>1059.2646085349506</v>
      </c>
      <c r="F24" s="62">
        <f t="shared" si="2"/>
        <v>1152.2850000000001</v>
      </c>
      <c r="G24" s="62">
        <f t="shared" si="5"/>
        <v>23206.948</v>
      </c>
      <c r="K24" s="45"/>
      <c r="L24" s="45"/>
      <c r="M24" s="47"/>
    </row>
    <row r="25" spans="1:13" x14ac:dyDescent="0.25">
      <c r="A25" s="60">
        <f t="shared" si="3"/>
        <v>44105</v>
      </c>
      <c r="B25" s="61">
        <v>10</v>
      </c>
      <c r="C25" s="30">
        <f t="shared" si="1"/>
        <v>23206.948</v>
      </c>
      <c r="D25" s="62">
        <f t="shared" si="0"/>
        <v>88.96</v>
      </c>
      <c r="E25" s="62">
        <f t="shared" si="6"/>
        <v>1063.3251228676679</v>
      </c>
      <c r="F25" s="62">
        <f t="shared" si="2"/>
        <v>1152.2850000000001</v>
      </c>
      <c r="G25" s="62">
        <f t="shared" si="5"/>
        <v>22143.623</v>
      </c>
    </row>
    <row r="26" spans="1:13" x14ac:dyDescent="0.25">
      <c r="A26" s="60">
        <f t="shared" si="3"/>
        <v>44136</v>
      </c>
      <c r="B26" s="61">
        <v>11</v>
      </c>
      <c r="C26" s="30">
        <f t="shared" si="1"/>
        <v>22143.623</v>
      </c>
      <c r="D26" s="62">
        <f t="shared" si="0"/>
        <v>84.884</v>
      </c>
      <c r="E26" s="62">
        <f t="shared" si="6"/>
        <v>1067.4012025053273</v>
      </c>
      <c r="F26" s="62">
        <f t="shared" si="2"/>
        <v>1152.2850000000001</v>
      </c>
      <c r="G26" s="62">
        <f t="shared" si="5"/>
        <v>21076.222000000002</v>
      </c>
    </row>
    <row r="27" spans="1:13" x14ac:dyDescent="0.25">
      <c r="A27" s="60">
        <f t="shared" si="3"/>
        <v>44166</v>
      </c>
      <c r="B27" s="61">
        <v>12</v>
      </c>
      <c r="C27" s="30">
        <f t="shared" si="1"/>
        <v>21076.222000000002</v>
      </c>
      <c r="D27" s="62">
        <f t="shared" si="0"/>
        <v>80.792000000000002</v>
      </c>
      <c r="E27" s="62">
        <f t="shared" si="6"/>
        <v>1071.4929071149309</v>
      </c>
      <c r="F27" s="62">
        <f t="shared" si="2"/>
        <v>1152.2850000000001</v>
      </c>
      <c r="G27" s="62">
        <f t="shared" si="5"/>
        <v>20004.728999999999</v>
      </c>
    </row>
    <row r="28" spans="1:13" x14ac:dyDescent="0.25">
      <c r="A28" s="60">
        <f t="shared" si="3"/>
        <v>44197</v>
      </c>
      <c r="B28" s="61">
        <v>13</v>
      </c>
      <c r="C28" s="30">
        <f t="shared" si="1"/>
        <v>20004.728999999999</v>
      </c>
      <c r="D28" s="62">
        <f t="shared" si="0"/>
        <v>76.685000000000002</v>
      </c>
      <c r="E28" s="62">
        <f t="shared" si="6"/>
        <v>1075.600296592205</v>
      </c>
      <c r="F28" s="62">
        <f t="shared" si="2"/>
        <v>1152.2850000000001</v>
      </c>
      <c r="G28" s="62">
        <f t="shared" si="5"/>
        <v>18929.129000000001</v>
      </c>
    </row>
    <row r="29" spans="1:13" x14ac:dyDescent="0.25">
      <c r="A29" s="60">
        <f t="shared" si="3"/>
        <v>44228</v>
      </c>
      <c r="B29" s="61">
        <v>14</v>
      </c>
      <c r="C29" s="30">
        <f t="shared" si="1"/>
        <v>18929.129000000001</v>
      </c>
      <c r="D29" s="62">
        <f t="shared" si="0"/>
        <v>72.561999999999998</v>
      </c>
      <c r="E29" s="62">
        <f t="shared" si="6"/>
        <v>1079.7234310624751</v>
      </c>
      <c r="F29" s="62">
        <f t="shared" si="2"/>
        <v>1152.2850000000001</v>
      </c>
      <c r="G29" s="62">
        <f t="shared" si="5"/>
        <v>17849.405999999999</v>
      </c>
    </row>
    <row r="30" spans="1:13" x14ac:dyDescent="0.25">
      <c r="A30" s="60">
        <f t="shared" si="3"/>
        <v>44256</v>
      </c>
      <c r="B30" s="61">
        <v>15</v>
      </c>
      <c r="C30" s="30">
        <f t="shared" si="1"/>
        <v>17849.405999999999</v>
      </c>
      <c r="D30" s="62">
        <f t="shared" si="0"/>
        <v>68.423000000000002</v>
      </c>
      <c r="E30" s="62">
        <f t="shared" si="6"/>
        <v>1083.862370881548</v>
      </c>
      <c r="F30" s="62">
        <f t="shared" si="2"/>
        <v>1152.2850000000001</v>
      </c>
      <c r="G30" s="62">
        <f t="shared" si="5"/>
        <v>16765.544000000002</v>
      </c>
    </row>
    <row r="31" spans="1:13" x14ac:dyDescent="0.25">
      <c r="A31" s="60">
        <f t="shared" si="3"/>
        <v>44287</v>
      </c>
      <c r="B31" s="61">
        <v>16</v>
      </c>
      <c r="C31" s="30">
        <f t="shared" si="1"/>
        <v>16765.544000000002</v>
      </c>
      <c r="D31" s="62">
        <f t="shared" si="0"/>
        <v>64.268000000000001</v>
      </c>
      <c r="E31" s="62">
        <f t="shared" si="6"/>
        <v>1088.0171766365938</v>
      </c>
      <c r="F31" s="62">
        <f t="shared" si="2"/>
        <v>1152.2850000000001</v>
      </c>
      <c r="G31" s="62">
        <f t="shared" si="5"/>
        <v>15677.527</v>
      </c>
    </row>
    <row r="32" spans="1:13" x14ac:dyDescent="0.25">
      <c r="A32" s="60">
        <f t="shared" si="3"/>
        <v>44317</v>
      </c>
      <c r="B32" s="61">
        <v>17</v>
      </c>
      <c r="C32" s="30">
        <f t="shared" si="1"/>
        <v>15677.527</v>
      </c>
      <c r="D32" s="62">
        <f t="shared" si="0"/>
        <v>60.097000000000001</v>
      </c>
      <c r="E32" s="62">
        <f t="shared" si="6"/>
        <v>1092.1879091470341</v>
      </c>
      <c r="F32" s="62">
        <f t="shared" si="2"/>
        <v>1152.2850000000001</v>
      </c>
      <c r="G32" s="62">
        <f t="shared" si="5"/>
        <v>14585.339</v>
      </c>
    </row>
    <row r="33" spans="1:7" x14ac:dyDescent="0.25">
      <c r="A33" s="60">
        <f t="shared" si="3"/>
        <v>44348</v>
      </c>
      <c r="B33" s="61">
        <v>18</v>
      </c>
      <c r="C33" s="30">
        <f t="shared" si="1"/>
        <v>14585.339</v>
      </c>
      <c r="D33" s="62">
        <f t="shared" si="0"/>
        <v>55.91</v>
      </c>
      <c r="E33" s="62">
        <f t="shared" si="6"/>
        <v>1096.3746294654311</v>
      </c>
      <c r="F33" s="62">
        <f t="shared" si="2"/>
        <v>1152.2850000000001</v>
      </c>
      <c r="G33" s="62">
        <f t="shared" si="5"/>
        <v>13488.964</v>
      </c>
    </row>
    <row r="34" spans="1:7" x14ac:dyDescent="0.25">
      <c r="A34" s="60">
        <f t="shared" si="3"/>
        <v>44378</v>
      </c>
      <c r="B34" s="61">
        <v>19</v>
      </c>
      <c r="C34" s="30">
        <f t="shared" si="1"/>
        <v>13488.964</v>
      </c>
      <c r="D34" s="62">
        <f t="shared" si="0"/>
        <v>51.707999999999998</v>
      </c>
      <c r="E34" s="62">
        <f t="shared" si="6"/>
        <v>1100.5773988783817</v>
      </c>
      <c r="F34" s="62">
        <f t="shared" si="2"/>
        <v>1152.2850000000001</v>
      </c>
      <c r="G34" s="62">
        <f t="shared" si="5"/>
        <v>12388.387000000001</v>
      </c>
    </row>
    <row r="35" spans="1:7" x14ac:dyDescent="0.25">
      <c r="A35" s="60">
        <f t="shared" si="3"/>
        <v>44409</v>
      </c>
      <c r="B35" s="61">
        <v>20</v>
      </c>
      <c r="C35" s="30">
        <f t="shared" si="1"/>
        <v>12388.387000000001</v>
      </c>
      <c r="D35" s="62">
        <f t="shared" si="0"/>
        <v>47.488999999999997</v>
      </c>
      <c r="E35" s="62">
        <f t="shared" si="6"/>
        <v>1104.7962789074156</v>
      </c>
      <c r="F35" s="62">
        <f t="shared" si="2"/>
        <v>1152.2850000000001</v>
      </c>
      <c r="G35" s="62">
        <f t="shared" si="5"/>
        <v>11283.591</v>
      </c>
    </row>
    <row r="36" spans="1:7" x14ac:dyDescent="0.25">
      <c r="A36" s="60">
        <f t="shared" si="3"/>
        <v>44440</v>
      </c>
      <c r="B36" s="61">
        <v>21</v>
      </c>
      <c r="C36" s="30">
        <f t="shared" si="1"/>
        <v>11283.591</v>
      </c>
      <c r="D36" s="62">
        <f t="shared" si="0"/>
        <v>43.253999999999998</v>
      </c>
      <c r="E36" s="62">
        <f t="shared" si="6"/>
        <v>1109.0313313098939</v>
      </c>
      <c r="F36" s="62">
        <f t="shared" si="2"/>
        <v>1152.2850000000001</v>
      </c>
      <c r="G36" s="62">
        <f t="shared" si="5"/>
        <v>10174.56</v>
      </c>
    </row>
    <row r="37" spans="1:7" x14ac:dyDescent="0.25">
      <c r="A37" s="60">
        <f t="shared" si="3"/>
        <v>44470</v>
      </c>
      <c r="B37" s="61">
        <v>22</v>
      </c>
      <c r="C37" s="30">
        <f t="shared" si="1"/>
        <v>10174.56</v>
      </c>
      <c r="D37" s="62">
        <f t="shared" si="0"/>
        <v>39.002000000000002</v>
      </c>
      <c r="E37" s="62">
        <f t="shared" si="6"/>
        <v>1113.2826180799154</v>
      </c>
      <c r="F37" s="62">
        <f t="shared" si="2"/>
        <v>1152.2850000000001</v>
      </c>
      <c r="G37" s="62">
        <f t="shared" si="5"/>
        <v>9061.277</v>
      </c>
    </row>
    <row r="38" spans="1:7" x14ac:dyDescent="0.25">
      <c r="A38" s="60">
        <f t="shared" si="3"/>
        <v>44501</v>
      </c>
      <c r="B38" s="61">
        <v>23</v>
      </c>
      <c r="C38" s="30">
        <f t="shared" si="1"/>
        <v>9061.277</v>
      </c>
      <c r="D38" s="62">
        <f t="shared" si="0"/>
        <v>34.734999999999999</v>
      </c>
      <c r="E38" s="62">
        <f t="shared" si="6"/>
        <v>1117.5502014492217</v>
      </c>
      <c r="F38" s="62">
        <f t="shared" si="2"/>
        <v>1152.2850000000001</v>
      </c>
      <c r="G38" s="62">
        <f t="shared" si="5"/>
        <v>7943.7269999999999</v>
      </c>
    </row>
    <row r="39" spans="1:7" x14ac:dyDescent="0.25">
      <c r="A39" s="60">
        <f t="shared" si="3"/>
        <v>44531</v>
      </c>
      <c r="B39" s="61">
        <v>24</v>
      </c>
      <c r="C39" s="30">
        <f t="shared" si="1"/>
        <v>7943.7269999999999</v>
      </c>
      <c r="D39" s="62">
        <f t="shared" si="0"/>
        <v>30.451000000000001</v>
      </c>
      <c r="E39" s="62">
        <f t="shared" si="6"/>
        <v>1121.8341438881102</v>
      </c>
      <c r="F39" s="62">
        <f t="shared" si="2"/>
        <v>1152.2850000000001</v>
      </c>
      <c r="G39" s="62">
        <f t="shared" si="5"/>
        <v>6821.893</v>
      </c>
    </row>
    <row r="40" spans="1:7" x14ac:dyDescent="0.25">
      <c r="A40" s="60">
        <f t="shared" si="3"/>
        <v>44562</v>
      </c>
      <c r="B40" s="61">
        <v>25</v>
      </c>
      <c r="C40" s="30">
        <f t="shared" si="1"/>
        <v>6821.893</v>
      </c>
      <c r="D40" s="62">
        <f t="shared" si="0"/>
        <v>26.151</v>
      </c>
      <c r="E40" s="62">
        <f t="shared" si="6"/>
        <v>1126.1345081063482</v>
      </c>
      <c r="F40" s="62">
        <f t="shared" si="2"/>
        <v>1152.2850000000001</v>
      </c>
      <c r="G40" s="62">
        <f t="shared" si="5"/>
        <v>5695.7579999999998</v>
      </c>
    </row>
    <row r="41" spans="1:7" x14ac:dyDescent="0.25">
      <c r="A41" s="60">
        <f t="shared" si="3"/>
        <v>44593</v>
      </c>
      <c r="B41" s="61">
        <v>26</v>
      </c>
      <c r="C41" s="30">
        <f t="shared" si="1"/>
        <v>5695.7579999999998</v>
      </c>
      <c r="D41" s="62">
        <f t="shared" si="0"/>
        <v>21.834</v>
      </c>
      <c r="E41" s="62">
        <f t="shared" si="6"/>
        <v>1130.4513570540892</v>
      </c>
      <c r="F41" s="62">
        <f t="shared" si="2"/>
        <v>1152.2850000000001</v>
      </c>
      <c r="G41" s="62">
        <f t="shared" si="5"/>
        <v>4565.3069999999998</v>
      </c>
    </row>
    <row r="42" spans="1:7" x14ac:dyDescent="0.25">
      <c r="A42" s="60">
        <f t="shared" si="3"/>
        <v>44621</v>
      </c>
      <c r="B42" s="61">
        <v>27</v>
      </c>
      <c r="C42" s="30">
        <f t="shared" si="1"/>
        <v>4565.3069999999998</v>
      </c>
      <c r="D42" s="62">
        <f t="shared" si="0"/>
        <v>17.5</v>
      </c>
      <c r="E42" s="62">
        <f t="shared" si="6"/>
        <v>1134.7847539227967</v>
      </c>
      <c r="F42" s="62">
        <f t="shared" si="2"/>
        <v>1152.2850000000001</v>
      </c>
      <c r="G42" s="62">
        <f t="shared" si="5"/>
        <v>3430.5219999999999</v>
      </c>
    </row>
    <row r="43" spans="1:7" x14ac:dyDescent="0.25">
      <c r="A43" s="60">
        <f t="shared" si="3"/>
        <v>44652</v>
      </c>
      <c r="B43" s="61">
        <v>28</v>
      </c>
      <c r="C43" s="30">
        <f t="shared" si="1"/>
        <v>3430.5219999999999</v>
      </c>
      <c r="D43" s="62">
        <f t="shared" si="0"/>
        <v>13.15</v>
      </c>
      <c r="E43" s="62">
        <f t="shared" si="6"/>
        <v>1139.1347621461671</v>
      </c>
      <c r="F43" s="62">
        <f t="shared" si="2"/>
        <v>1152.2850000000001</v>
      </c>
      <c r="G43" s="62">
        <f t="shared" si="5"/>
        <v>2291.3870000000002</v>
      </c>
    </row>
    <row r="44" spans="1:7" x14ac:dyDescent="0.25">
      <c r="A44" s="60">
        <f t="shared" si="3"/>
        <v>44682</v>
      </c>
      <c r="B44" s="61">
        <v>29</v>
      </c>
      <c r="C44" s="30">
        <f t="shared" si="1"/>
        <v>2291.3870000000002</v>
      </c>
      <c r="D44" s="62">
        <f t="shared" si="0"/>
        <v>8.7840000000000007</v>
      </c>
      <c r="E44" s="62">
        <f t="shared" si="6"/>
        <v>1143.5014454010609</v>
      </c>
      <c r="F44" s="62">
        <f t="shared" si="2"/>
        <v>1152.2850000000001</v>
      </c>
      <c r="G44" s="62">
        <f t="shared" si="5"/>
        <v>1147.886</v>
      </c>
    </row>
    <row r="45" spans="1:7" x14ac:dyDescent="0.25">
      <c r="A45" s="60">
        <f t="shared" si="3"/>
        <v>44713</v>
      </c>
      <c r="B45" s="61">
        <v>30</v>
      </c>
      <c r="C45" s="30">
        <f t="shared" si="1"/>
        <v>1147.886</v>
      </c>
      <c r="D45" s="62">
        <f t="shared" si="0"/>
        <v>4.4000000000000004</v>
      </c>
      <c r="E45" s="62">
        <f t="shared" si="6"/>
        <v>1147.8848676084315</v>
      </c>
      <c r="F45" s="62">
        <f t="shared" si="2"/>
        <v>1152.2850000000001</v>
      </c>
      <c r="G45" s="62">
        <f t="shared" si="5"/>
        <v>1E-3</v>
      </c>
    </row>
    <row r="46" spans="1:7" x14ac:dyDescent="0.25">
      <c r="A46" s="60"/>
      <c r="B46" s="61"/>
      <c r="C46" s="30"/>
      <c r="D46" s="62"/>
      <c r="E46" s="62"/>
      <c r="F46" s="62"/>
      <c r="G46" s="62"/>
    </row>
    <row r="47" spans="1:7" x14ac:dyDescent="0.25">
      <c r="A47" s="60"/>
      <c r="B47" s="61"/>
      <c r="C47" s="30"/>
      <c r="D47" s="62"/>
      <c r="E47" s="62"/>
      <c r="F47" s="62"/>
      <c r="G47" s="62"/>
    </row>
    <row r="48" spans="1:7" x14ac:dyDescent="0.25">
      <c r="A48" s="60"/>
      <c r="B48" s="61"/>
      <c r="C48" s="30"/>
      <c r="D48" s="62"/>
      <c r="E48" s="62"/>
      <c r="F48" s="62"/>
      <c r="G48" s="62"/>
    </row>
    <row r="49" spans="1:7" ht="14.25" customHeight="1" x14ac:dyDescent="0.25">
      <c r="A49" s="60"/>
      <c r="B49" s="61"/>
      <c r="C49" s="30"/>
      <c r="D49" s="62"/>
      <c r="E49" s="62"/>
      <c r="F49" s="62"/>
      <c r="G49" s="62"/>
    </row>
    <row r="50" spans="1:7" hidden="1" x14ac:dyDescent="0.25">
      <c r="A50" s="60">
        <f t="shared" si="3"/>
        <v>31</v>
      </c>
      <c r="B50" s="61">
        <v>35</v>
      </c>
      <c r="C50" s="30">
        <f t="shared" si="1"/>
        <v>0</v>
      </c>
      <c r="D50" s="62">
        <f t="shared" si="0"/>
        <v>0</v>
      </c>
      <c r="E50" s="62" t="e">
        <f t="shared" si="6"/>
        <v>#NUM!</v>
      </c>
      <c r="F50" s="62">
        <f t="shared" si="2"/>
        <v>0</v>
      </c>
      <c r="G50" s="62" t="e">
        <f t="shared" si="5"/>
        <v>#NUM!</v>
      </c>
    </row>
    <row r="51" spans="1:7" x14ac:dyDescent="0.25">
      <c r="A51" s="60"/>
      <c r="B51" s="61"/>
      <c r="C51" s="30"/>
      <c r="D51" s="62"/>
      <c r="E51" s="62"/>
      <c r="F51" s="62"/>
      <c r="G51" s="62"/>
    </row>
    <row r="52" spans="1:7" x14ac:dyDescent="0.25">
      <c r="A52" s="60"/>
      <c r="B52" s="61"/>
      <c r="C52" s="30"/>
      <c r="D52" s="62"/>
      <c r="E52" s="62"/>
      <c r="F52" s="62"/>
      <c r="G52" s="62"/>
    </row>
    <row r="53" spans="1:7" x14ac:dyDescent="0.25">
      <c r="A53" s="60"/>
      <c r="B53" s="61"/>
      <c r="C53" s="30"/>
      <c r="D53" s="62"/>
      <c r="E53" s="62"/>
      <c r="F53" s="62"/>
      <c r="G53" s="62"/>
    </row>
    <row r="54" spans="1:7" x14ac:dyDescent="0.25">
      <c r="A54" s="60"/>
      <c r="B54" s="61"/>
      <c r="C54" s="30"/>
      <c r="D54" s="62"/>
      <c r="E54" s="62"/>
      <c r="F54" s="62"/>
      <c r="G54" s="62"/>
    </row>
    <row r="55" spans="1:7" x14ac:dyDescent="0.25">
      <c r="A55" s="60"/>
      <c r="B55" s="61"/>
      <c r="C55" s="30"/>
      <c r="D55" s="62"/>
      <c r="E55" s="62"/>
      <c r="F55" s="62"/>
      <c r="G55" s="62"/>
    </row>
    <row r="56" spans="1:7" x14ac:dyDescent="0.25">
      <c r="A56" s="60"/>
      <c r="B56" s="61"/>
      <c r="C56" s="30"/>
      <c r="D56" s="62"/>
      <c r="E56" s="62"/>
      <c r="F56" s="62"/>
      <c r="G56" s="62"/>
    </row>
    <row r="57" spans="1:7" x14ac:dyDescent="0.25">
      <c r="A57" s="60"/>
      <c r="B57" s="61"/>
      <c r="C57" s="30"/>
      <c r="D57" s="62"/>
      <c r="E57" s="62"/>
      <c r="F57" s="62"/>
      <c r="G57" s="62"/>
    </row>
    <row r="58" spans="1:7" x14ac:dyDescent="0.25">
      <c r="A58" s="60"/>
      <c r="B58" s="61"/>
      <c r="C58" s="30"/>
      <c r="D58" s="62"/>
      <c r="E58" s="62"/>
      <c r="F58" s="62"/>
      <c r="G58" s="62"/>
    </row>
    <row r="59" spans="1:7" x14ac:dyDescent="0.25">
      <c r="A59" s="60"/>
      <c r="B59" s="61"/>
      <c r="C59" s="30"/>
      <c r="D59" s="62"/>
      <c r="E59" s="62"/>
      <c r="F59" s="62"/>
      <c r="G59" s="62"/>
    </row>
    <row r="60" spans="1:7" x14ac:dyDescent="0.25">
      <c r="A60" s="60"/>
      <c r="B60" s="61"/>
      <c r="C60" s="30"/>
      <c r="D60" s="62"/>
      <c r="E60" s="62"/>
      <c r="F60" s="62"/>
      <c r="G60" s="62"/>
    </row>
    <row r="61" spans="1:7" x14ac:dyDescent="0.25">
      <c r="A61" s="60"/>
      <c r="B61" s="61"/>
      <c r="C61" s="30"/>
      <c r="D61" s="62"/>
      <c r="E61" s="62"/>
      <c r="F61" s="62"/>
      <c r="G61" s="62"/>
    </row>
    <row r="62" spans="1:7" x14ac:dyDescent="0.25">
      <c r="A62" s="60"/>
      <c r="B62" s="61"/>
      <c r="C62" s="30"/>
      <c r="D62" s="62"/>
      <c r="E62" s="62"/>
      <c r="F62" s="62"/>
      <c r="G62" s="62"/>
    </row>
    <row r="63" spans="1:7" x14ac:dyDescent="0.25">
      <c r="A63" s="60"/>
      <c r="B63" s="61"/>
      <c r="C63" s="30"/>
      <c r="D63" s="62"/>
      <c r="E63" s="62"/>
      <c r="F63" s="62"/>
      <c r="G63" s="62"/>
    </row>
    <row r="64" spans="1:7" x14ac:dyDescent="0.25">
      <c r="A64" s="60"/>
      <c r="B64" s="61"/>
      <c r="C64" s="30"/>
      <c r="D64" s="62"/>
      <c r="E64" s="62"/>
      <c r="F64" s="62"/>
      <c r="G64" s="62"/>
    </row>
    <row r="65" spans="1:7" x14ac:dyDescent="0.25">
      <c r="A65" s="60"/>
      <c r="B65" s="61"/>
      <c r="C65" s="30"/>
      <c r="D65" s="62"/>
      <c r="E65" s="62"/>
      <c r="F65" s="62"/>
      <c r="G65" s="62"/>
    </row>
    <row r="66" spans="1:7" x14ac:dyDescent="0.25">
      <c r="A66" s="60"/>
      <c r="B66" s="61"/>
      <c r="C66" s="30"/>
      <c r="D66" s="62"/>
      <c r="E66" s="62"/>
      <c r="F66" s="62"/>
      <c r="G66" s="62"/>
    </row>
    <row r="67" spans="1:7" x14ac:dyDescent="0.25">
      <c r="A67" s="60"/>
      <c r="B67" s="61"/>
      <c r="C67" s="30"/>
      <c r="D67" s="62"/>
      <c r="E67" s="62"/>
      <c r="F67" s="62"/>
      <c r="G67" s="62"/>
    </row>
    <row r="68" spans="1:7" x14ac:dyDescent="0.25">
      <c r="A68" s="60"/>
      <c r="B68" s="61"/>
      <c r="C68" s="30"/>
      <c r="D68" s="62"/>
      <c r="E68" s="62"/>
      <c r="F68" s="62"/>
      <c r="G68" s="62"/>
    </row>
    <row r="69" spans="1:7" x14ac:dyDescent="0.25">
      <c r="A69" s="60"/>
      <c r="B69" s="61"/>
      <c r="C69" s="30"/>
      <c r="D69" s="62"/>
      <c r="E69" s="62"/>
      <c r="F69" s="62"/>
      <c r="G69" s="62"/>
    </row>
    <row r="70" spans="1:7" x14ac:dyDescent="0.25">
      <c r="A70" s="60"/>
      <c r="B70" s="61"/>
      <c r="C70" s="30"/>
      <c r="D70" s="62"/>
      <c r="E70" s="62"/>
      <c r="F70" s="62"/>
      <c r="G70" s="62"/>
    </row>
    <row r="71" spans="1:7" x14ac:dyDescent="0.25">
      <c r="A71" s="60"/>
      <c r="B71" s="61"/>
      <c r="C71" s="30"/>
      <c r="D71" s="62"/>
      <c r="E71" s="62"/>
      <c r="F71" s="62"/>
      <c r="G71" s="62"/>
    </row>
    <row r="72" spans="1:7" x14ac:dyDescent="0.25">
      <c r="A72" s="60"/>
      <c r="B72" s="61"/>
      <c r="C72" s="30"/>
      <c r="D72" s="62"/>
      <c r="E72" s="62"/>
      <c r="F72" s="62"/>
      <c r="G72" s="62"/>
    </row>
    <row r="73" spans="1:7" x14ac:dyDescent="0.25">
      <c r="A73" s="60"/>
      <c r="B73" s="61"/>
      <c r="C73" s="30"/>
      <c r="D73" s="62"/>
      <c r="E73" s="62"/>
      <c r="F73" s="62"/>
      <c r="G73" s="62"/>
    </row>
    <row r="74" spans="1:7" x14ac:dyDescent="0.25">
      <c r="A74" s="60"/>
      <c r="B74" s="61"/>
      <c r="C74" s="30"/>
      <c r="D74" s="62"/>
      <c r="E74" s="62"/>
      <c r="F74" s="62"/>
      <c r="G74" s="62"/>
    </row>
    <row r="75" spans="1:7" x14ac:dyDescent="0.25">
      <c r="A75" s="60"/>
      <c r="B75" s="61"/>
      <c r="C75" s="30"/>
      <c r="D75" s="62"/>
      <c r="E75" s="62"/>
      <c r="F75" s="62"/>
      <c r="G75" s="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BBDAC3-0EE5-48F2-91AD-CE2A0D930E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9b75d5ef-9f4b-4445-abe8-84a77c29284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11FAAA7-D48D-4148-8F48-A5CDC0E75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B9BE65A-8517-47A6-A0B8-EDC85143A8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Lisa 6.1 lisa 2</vt:lpstr>
      <vt:lpstr>Ikla piiripunkt</vt:lpstr>
      <vt:lpstr>Lossiplats 4, Haapsalu</vt:lpstr>
      <vt:lpstr>Pargi tn 1, Viljandi</vt:lpstr>
      <vt:lpstr>Pikk tn 18, Pärnu</vt:lpstr>
      <vt:lpstr>Rahu tn 38, Jõhvi</vt:lpstr>
      <vt:lpstr>Sadama tn 26, Kärdla</vt:lpstr>
      <vt:lpstr>Savi tn 2, Rapla</vt:lpstr>
      <vt:lpstr>Suur tn 1, Jõgeva</vt:lpstr>
      <vt:lpstr>Tallinna tn 12, Paide</vt:lpstr>
      <vt:lpstr>Vahtra tn 3, Narva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Anu Irval</cp:lastModifiedBy>
  <dcterms:created xsi:type="dcterms:W3CDTF">2019-05-23T12:09:36Z</dcterms:created>
  <dcterms:modified xsi:type="dcterms:W3CDTF">2019-06-21T10:54:43Z</dcterms:modified>
</cp:coreProperties>
</file>